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TFI-POD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20" r:id="rId2"/>
    <sheet name="Bilanca" sheetId="27" r:id="rId3"/>
    <sheet name="RDG" sheetId="22" r:id="rId4"/>
    <sheet name="NT_I" sheetId="23" r:id="rId5"/>
    <sheet name="NT_D" sheetId="24" r:id="rId6"/>
    <sheet name="PK" sheetId="25" r:id="rId7"/>
    <sheet name="Bilješke" sheetId="26" r:id="rId8"/>
  </sheets>
  <definedNames>
    <definedName name="_xlnm.Print_Area" localSheetId="7">Bilješke!$A$1:$J$53</definedName>
    <definedName name="_xlnm.Print_Area" localSheetId="1">'OPĆI PODACI'!$A$1:$I$62</definedName>
    <definedName name="_xlnm.Print_Area" localSheetId="3">RDG!$A$1:$K$51</definedName>
    <definedName name="_xlnm.Print_Titles" localSheetId="2">Bilanca!$3:$4</definedName>
  </definedNames>
  <calcPr calcId="152511"/>
</workbook>
</file>

<file path=xl/calcChain.xml><?xml version="1.0" encoding="utf-8"?>
<calcChain xmlns="http://schemas.openxmlformats.org/spreadsheetml/2006/main">
  <c r="K99" i="27" l="1"/>
  <c r="K102" i="27"/>
  <c r="M71" i="27"/>
  <c r="N71" i="27"/>
  <c r="O71" i="27"/>
  <c r="P71" i="27"/>
  <c r="Q71" i="27"/>
  <c r="R71" i="27"/>
  <c r="S71" i="27"/>
  <c r="T71" i="27"/>
  <c r="U71" i="27"/>
  <c r="V71" i="27"/>
  <c r="W71" i="27"/>
  <c r="X71" i="27"/>
  <c r="L80" i="27"/>
  <c r="L78" i="27"/>
  <c r="L76" i="27"/>
  <c r="L71" i="27" s="1"/>
  <c r="L19" i="27"/>
  <c r="L21" i="27" s="1"/>
  <c r="L22" i="27"/>
  <c r="L24" i="27" s="1"/>
  <c r="L17" i="27"/>
  <c r="L18" i="27"/>
  <c r="K71" i="27"/>
  <c r="K83" i="27"/>
  <c r="K87" i="27"/>
  <c r="K96" i="27"/>
  <c r="J71" i="27"/>
  <c r="J68" i="27" s="1"/>
  <c r="J83" i="27"/>
  <c r="J87" i="27"/>
  <c r="J96" i="27"/>
  <c r="K8" i="27"/>
  <c r="K15" i="27"/>
  <c r="K7" i="27" s="1"/>
  <c r="K25" i="27"/>
  <c r="K33" i="27"/>
  <c r="K39" i="27"/>
  <c r="K38" i="27" s="1"/>
  <c r="K47" i="27"/>
  <c r="K54" i="27"/>
  <c r="J8" i="27"/>
  <c r="J15" i="27"/>
  <c r="J25" i="27"/>
  <c r="J33" i="27"/>
  <c r="J39" i="27"/>
  <c r="J47" i="27"/>
  <c r="J38" i="27" s="1"/>
  <c r="J54" i="27"/>
  <c r="J12" i="22"/>
  <c r="J16" i="22"/>
  <c r="J22" i="22"/>
  <c r="K21" i="25"/>
  <c r="K23" i="25"/>
  <c r="J21" i="25"/>
  <c r="K14" i="25"/>
  <c r="J14" i="25"/>
  <c r="K52" i="24"/>
  <c r="J52" i="24"/>
  <c r="K18" i="24"/>
  <c r="K20" i="24" s="1"/>
  <c r="K11" i="24"/>
  <c r="K31" i="24"/>
  <c r="K27" i="24"/>
  <c r="K44" i="24"/>
  <c r="K38" i="24"/>
  <c r="K45" i="24" s="1"/>
  <c r="J18" i="24"/>
  <c r="J11" i="24"/>
  <c r="J31" i="24"/>
  <c r="J27" i="24"/>
  <c r="J44" i="24"/>
  <c r="J38" i="24"/>
  <c r="K51" i="23"/>
  <c r="J51" i="23"/>
  <c r="K17" i="23"/>
  <c r="K12" i="23"/>
  <c r="K30" i="23"/>
  <c r="K31" i="23" s="1"/>
  <c r="K26" i="23"/>
  <c r="K43" i="23"/>
  <c r="K37" i="23"/>
  <c r="K44" i="23"/>
  <c r="J17" i="23"/>
  <c r="J30" i="23"/>
  <c r="J26" i="23"/>
  <c r="J43" i="23"/>
  <c r="J44" i="23" s="1"/>
  <c r="J37" i="23"/>
  <c r="K12" i="22"/>
  <c r="K16" i="22"/>
  <c r="K22" i="22"/>
  <c r="K33" i="22"/>
  <c r="K5" i="22"/>
  <c r="K27" i="22"/>
  <c r="J33" i="22"/>
  <c r="J5" i="22"/>
  <c r="J27" i="22"/>
  <c r="J2" i="14"/>
  <c r="K2" i="14"/>
  <c r="I2" i="14" s="1"/>
  <c r="J3" i="14"/>
  <c r="K3" i="14"/>
  <c r="J4" i="14"/>
  <c r="K4" i="14"/>
  <c r="J5" i="14"/>
  <c r="K5" i="14"/>
  <c r="J6" i="14"/>
  <c r="K6" i="14"/>
  <c r="J7" i="14"/>
  <c r="K7" i="14"/>
  <c r="J8" i="14"/>
  <c r="K8" i="14"/>
  <c r="J9" i="14"/>
  <c r="K9" i="14"/>
  <c r="J10" i="14"/>
  <c r="K10" i="14"/>
  <c r="J11" i="14"/>
  <c r="K11" i="14"/>
  <c r="J12" i="14"/>
  <c r="I12" i="14" s="1"/>
  <c r="K12" i="14"/>
  <c r="J13" i="14"/>
  <c r="I13" i="14" s="1"/>
  <c r="K13" i="14"/>
  <c r="J14" i="14"/>
  <c r="I14" i="14" s="1"/>
  <c r="K14" i="14"/>
  <c r="J15" i="14"/>
  <c r="I15" i="14" s="1"/>
  <c r="K15" i="14"/>
  <c r="J16" i="14"/>
  <c r="K16" i="14"/>
  <c r="I16" i="14"/>
  <c r="J17" i="14"/>
  <c r="K17" i="14"/>
  <c r="J18" i="14"/>
  <c r="K18" i="14"/>
  <c r="I18" i="14" s="1"/>
  <c r="J19" i="14"/>
  <c r="K19" i="14"/>
  <c r="J20" i="14"/>
  <c r="K20" i="14"/>
  <c r="J21" i="14"/>
  <c r="K21" i="14"/>
  <c r="J22" i="14"/>
  <c r="K22" i="14"/>
  <c r="J23" i="14"/>
  <c r="K23" i="14"/>
  <c r="J24" i="14"/>
  <c r="K24" i="14"/>
  <c r="I24" i="14" s="1"/>
  <c r="J25" i="14"/>
  <c r="K25" i="14"/>
  <c r="J26" i="14"/>
  <c r="K26" i="14"/>
  <c r="J27" i="14"/>
  <c r="I27" i="14" s="1"/>
  <c r="K27" i="14"/>
  <c r="J28" i="14"/>
  <c r="I28" i="14" s="1"/>
  <c r="K28" i="14"/>
  <c r="J29" i="14"/>
  <c r="K29" i="14"/>
  <c r="J30" i="14"/>
  <c r="I30" i="14" s="1"/>
  <c r="K30" i="14"/>
  <c r="J31" i="14"/>
  <c r="K31" i="14"/>
  <c r="J32" i="14"/>
  <c r="K32" i="14"/>
  <c r="I32" i="14"/>
  <c r="J33" i="14"/>
  <c r="K33" i="14"/>
  <c r="J34" i="14"/>
  <c r="K34" i="14"/>
  <c r="I34" i="14" s="1"/>
  <c r="J35" i="14"/>
  <c r="K35" i="14"/>
  <c r="I35" i="14" s="1"/>
  <c r="J36" i="14"/>
  <c r="K36" i="14"/>
  <c r="J37" i="14"/>
  <c r="K37" i="14"/>
  <c r="J38" i="14"/>
  <c r="K38" i="14"/>
  <c r="J39" i="14"/>
  <c r="K39" i="14"/>
  <c r="J40" i="14"/>
  <c r="K40" i="14"/>
  <c r="J41" i="14"/>
  <c r="K41" i="14"/>
  <c r="J42" i="14"/>
  <c r="K42" i="14"/>
  <c r="J43" i="14"/>
  <c r="K43" i="14"/>
  <c r="J44" i="14"/>
  <c r="I44" i="14" s="1"/>
  <c r="K44" i="14"/>
  <c r="J45" i="14"/>
  <c r="K45" i="14"/>
  <c r="I45" i="14" s="1"/>
  <c r="J46" i="14"/>
  <c r="I46" i="14" s="1"/>
  <c r="K46" i="14"/>
  <c r="J47" i="14"/>
  <c r="K47" i="14"/>
  <c r="J48" i="14"/>
  <c r="K48" i="14"/>
  <c r="I48" i="14"/>
  <c r="J49" i="14"/>
  <c r="K49" i="14"/>
  <c r="J50" i="14"/>
  <c r="K50" i="14"/>
  <c r="I50" i="14" s="1"/>
  <c r="J51" i="14"/>
  <c r="H51" i="14" s="1"/>
  <c r="K51" i="14"/>
  <c r="J52" i="14"/>
  <c r="K52" i="14"/>
  <c r="J53" i="14"/>
  <c r="K53" i="14"/>
  <c r="J54" i="14"/>
  <c r="K54" i="14"/>
  <c r="J55" i="14"/>
  <c r="I55" i="14" s="1"/>
  <c r="K55" i="14"/>
  <c r="J56" i="14"/>
  <c r="K56" i="14"/>
  <c r="I56" i="14"/>
  <c r="J57" i="14"/>
  <c r="I57" i="14" s="1"/>
  <c r="K57" i="14"/>
  <c r="J58" i="14"/>
  <c r="K58" i="14"/>
  <c r="J59" i="14"/>
  <c r="I59" i="14" s="1"/>
  <c r="K59" i="14"/>
  <c r="J60" i="14"/>
  <c r="K60" i="14"/>
  <c r="H60" i="14" s="1"/>
  <c r="J61" i="14"/>
  <c r="K61" i="14"/>
  <c r="J62" i="14"/>
  <c r="K62" i="14"/>
  <c r="H62" i="14" s="1"/>
  <c r="J63" i="14"/>
  <c r="K63" i="14"/>
  <c r="J64" i="14"/>
  <c r="K64" i="14"/>
  <c r="J66" i="14"/>
  <c r="K66" i="14"/>
  <c r="J67" i="14"/>
  <c r="K67" i="14"/>
  <c r="J68" i="14"/>
  <c r="K68" i="14"/>
  <c r="I68" i="14" s="1"/>
  <c r="J69" i="14"/>
  <c r="K69" i="14"/>
  <c r="J70" i="14"/>
  <c r="K70" i="14"/>
  <c r="J71" i="14"/>
  <c r="K71" i="14"/>
  <c r="I71" i="14" s="1"/>
  <c r="J73" i="14"/>
  <c r="K73" i="14"/>
  <c r="J74" i="14"/>
  <c r="K74" i="14"/>
  <c r="I74" i="14"/>
  <c r="J75" i="14"/>
  <c r="K75" i="14"/>
  <c r="J76" i="14"/>
  <c r="K76" i="14"/>
  <c r="J77" i="14"/>
  <c r="K77" i="14"/>
  <c r="I77" i="14" s="1"/>
  <c r="J78" i="14"/>
  <c r="K78" i="14"/>
  <c r="J79" i="14"/>
  <c r="K79" i="14"/>
  <c r="I79" i="14" s="1"/>
  <c r="J80" i="14"/>
  <c r="I80" i="14" s="1"/>
  <c r="K80" i="14"/>
  <c r="J81" i="14"/>
  <c r="K81" i="14"/>
  <c r="I81" i="14" s="1"/>
  <c r="J82" i="14"/>
  <c r="I82" i="14" s="1"/>
  <c r="K82" i="14"/>
  <c r="J83" i="14"/>
  <c r="K83" i="14"/>
  <c r="J84" i="14"/>
  <c r="I84" i="14" s="1"/>
  <c r="K84" i="14"/>
  <c r="J85" i="14"/>
  <c r="K85" i="14"/>
  <c r="J86" i="14"/>
  <c r="K86" i="14"/>
  <c r="J87" i="14"/>
  <c r="K87" i="14"/>
  <c r="J88" i="14"/>
  <c r="K88" i="14"/>
  <c r="J89" i="14"/>
  <c r="K89" i="14"/>
  <c r="J90" i="14"/>
  <c r="K90" i="14"/>
  <c r="I90" i="14"/>
  <c r="J91" i="14"/>
  <c r="K91" i="14"/>
  <c r="J92" i="14"/>
  <c r="K92" i="14"/>
  <c r="I92" i="14" s="1"/>
  <c r="J93" i="14"/>
  <c r="K93" i="14"/>
  <c r="J94" i="14"/>
  <c r="K94" i="14"/>
  <c r="J95" i="14"/>
  <c r="K95" i="14"/>
  <c r="I95" i="14" s="1"/>
  <c r="J96" i="14"/>
  <c r="K96" i="14"/>
  <c r="J97" i="14"/>
  <c r="K97" i="14"/>
  <c r="I97" i="14" s="1"/>
  <c r="J98" i="14"/>
  <c r="K98" i="14"/>
  <c r="J99" i="14"/>
  <c r="K99" i="14"/>
  <c r="J100" i="14"/>
  <c r="K100" i="14"/>
  <c r="J101" i="14"/>
  <c r="K101" i="14"/>
  <c r="J102" i="14"/>
  <c r="K102" i="14"/>
  <c r="J103" i="14"/>
  <c r="K103" i="14"/>
  <c r="J104" i="14"/>
  <c r="K104" i="14"/>
  <c r="J105" i="14"/>
  <c r="K105" i="14"/>
  <c r="J106" i="14"/>
  <c r="K106" i="14"/>
  <c r="I106" i="14"/>
  <c r="J107" i="14"/>
  <c r="K107" i="14"/>
  <c r="J108" i="14"/>
  <c r="K108" i="14"/>
  <c r="I108" i="14" s="1"/>
  <c r="J109" i="14"/>
  <c r="K109" i="14"/>
  <c r="J110" i="14"/>
  <c r="H110" i="14" s="1"/>
  <c r="K110" i="14"/>
  <c r="J111" i="14"/>
  <c r="K111" i="14"/>
  <c r="I111" i="14" s="1"/>
  <c r="J112" i="14"/>
  <c r="I112" i="14" s="1"/>
  <c r="K112" i="14"/>
  <c r="J113" i="14"/>
  <c r="K113" i="14"/>
  <c r="I113" i="14" s="1"/>
  <c r="J114" i="14"/>
  <c r="I114" i="14" s="1"/>
  <c r="K114" i="14"/>
  <c r="J115" i="14"/>
  <c r="I115" i="14" s="1"/>
  <c r="K115" i="14"/>
  <c r="J116" i="14"/>
  <c r="I116" i="14" s="1"/>
  <c r="K116" i="14"/>
  <c r="J117" i="14"/>
  <c r="K117" i="14"/>
  <c r="J118" i="14"/>
  <c r="K118" i="14"/>
  <c r="J119" i="14"/>
  <c r="K119" i="14"/>
  <c r="J120" i="14"/>
  <c r="K120" i="14"/>
  <c r="J121" i="14"/>
  <c r="K121" i="14"/>
  <c r="J122" i="14"/>
  <c r="K122" i="14"/>
  <c r="I122" i="14" s="1"/>
  <c r="J123" i="14"/>
  <c r="K123" i="14"/>
  <c r="J124" i="14"/>
  <c r="K124" i="14"/>
  <c r="I124" i="14"/>
  <c r="J125" i="14"/>
  <c r="K125" i="14"/>
  <c r="J126" i="14"/>
  <c r="K126" i="14"/>
  <c r="J127" i="14"/>
  <c r="K127" i="14"/>
  <c r="I127" i="14" s="1"/>
  <c r="J128" i="14"/>
  <c r="K128" i="14"/>
  <c r="J129" i="14"/>
  <c r="K129" i="14"/>
  <c r="I129" i="14" s="1"/>
  <c r="J130" i="14"/>
  <c r="K130" i="14"/>
  <c r="J131" i="14"/>
  <c r="K131" i="14"/>
  <c r="J132" i="14"/>
  <c r="K132" i="14"/>
  <c r="I132" i="14"/>
  <c r="J133" i="14"/>
  <c r="K133" i="14"/>
  <c r="J134" i="14"/>
  <c r="K134" i="14"/>
  <c r="J135" i="14"/>
  <c r="K135" i="14"/>
  <c r="J136" i="14"/>
  <c r="K136" i="14"/>
  <c r="J137" i="14"/>
  <c r="K137" i="14"/>
  <c r="J138" i="14"/>
  <c r="K138" i="14"/>
  <c r="I138" i="14" s="1"/>
  <c r="J139" i="14"/>
  <c r="K139" i="14"/>
  <c r="J140" i="14"/>
  <c r="I140" i="14" s="1"/>
  <c r="K140" i="14"/>
  <c r="J141" i="14"/>
  <c r="K141" i="14"/>
  <c r="I141" i="14" s="1"/>
  <c r="J142" i="14"/>
  <c r="K142" i="14"/>
  <c r="J143" i="14"/>
  <c r="K143" i="14"/>
  <c r="I143" i="14" s="1"/>
  <c r="J144" i="14"/>
  <c r="K144" i="14"/>
  <c r="J145" i="14"/>
  <c r="K145" i="14"/>
  <c r="I145" i="14" s="1"/>
  <c r="J146" i="14"/>
  <c r="K146" i="14"/>
  <c r="J148" i="14"/>
  <c r="I148" i="14" s="1"/>
  <c r="K148" i="14"/>
  <c r="J149" i="14"/>
  <c r="K149" i="14"/>
  <c r="J150" i="14"/>
  <c r="I150" i="14" s="1"/>
  <c r="K150" i="14"/>
  <c r="J151" i="14"/>
  <c r="K151" i="14"/>
  <c r="I151" i="14" s="1"/>
  <c r="J152" i="14"/>
  <c r="K152" i="14"/>
  <c r="I152" i="14" s="1"/>
  <c r="J153" i="14"/>
  <c r="K153" i="14"/>
  <c r="I153" i="14" s="1"/>
  <c r="I3" i="14"/>
  <c r="I5" i="14"/>
  <c r="I19" i="14"/>
  <c r="I21" i="14"/>
  <c r="I37" i="14"/>
  <c r="I61" i="14"/>
  <c r="J65" i="14"/>
  <c r="K65" i="14"/>
  <c r="J72" i="14"/>
  <c r="K72" i="14"/>
  <c r="I83" i="14"/>
  <c r="I93" i="14"/>
  <c r="I101" i="14"/>
  <c r="I109" i="14"/>
  <c r="I125" i="14"/>
  <c r="I133" i="14"/>
  <c r="J147" i="14"/>
  <c r="K147" i="14"/>
  <c r="J154" i="14"/>
  <c r="K154" i="14"/>
  <c r="J155" i="14"/>
  <c r="K155" i="14"/>
  <c r="I155" i="14"/>
  <c r="J156" i="14"/>
  <c r="K156" i="14"/>
  <c r="J157" i="14"/>
  <c r="K157" i="14"/>
  <c r="H157" i="14" s="1"/>
  <c r="J158" i="14"/>
  <c r="K158" i="14"/>
  <c r="I158" i="14" s="1"/>
  <c r="J159" i="14"/>
  <c r="K159" i="14"/>
  <c r="I159" i="14" s="1"/>
  <c r="J160" i="14"/>
  <c r="K160" i="14"/>
  <c r="J161" i="14"/>
  <c r="K161" i="14"/>
  <c r="J162" i="14"/>
  <c r="K162" i="14"/>
  <c r="J163" i="14"/>
  <c r="K163" i="14"/>
  <c r="I163" i="14"/>
  <c r="J164" i="14"/>
  <c r="K164" i="14"/>
  <c r="J165" i="14"/>
  <c r="K165" i="14"/>
  <c r="J166" i="14"/>
  <c r="K166" i="14"/>
  <c r="I166" i="14" s="1"/>
  <c r="J167" i="14"/>
  <c r="K167" i="14"/>
  <c r="J168" i="14"/>
  <c r="K168" i="14"/>
  <c r="J169" i="14"/>
  <c r="K169" i="14"/>
  <c r="J170" i="14"/>
  <c r="K170" i="14"/>
  <c r="J171" i="14"/>
  <c r="K171" i="14"/>
  <c r="I171" i="14"/>
  <c r="J172" i="14"/>
  <c r="I172" i="14" s="1"/>
  <c r="K172" i="14"/>
  <c r="J173" i="14"/>
  <c r="K173" i="14"/>
  <c r="H173" i="14" s="1"/>
  <c r="J174" i="14"/>
  <c r="K174" i="14"/>
  <c r="J175" i="14"/>
  <c r="K175" i="14"/>
  <c r="I175" i="14" s="1"/>
  <c r="J176" i="14"/>
  <c r="I176" i="14" s="1"/>
  <c r="K176" i="14"/>
  <c r="J177" i="14"/>
  <c r="K177" i="14"/>
  <c r="J178" i="14"/>
  <c r="K178" i="14"/>
  <c r="J179" i="14"/>
  <c r="I179" i="14" s="1"/>
  <c r="K179" i="14"/>
  <c r="J180" i="14"/>
  <c r="K180" i="14"/>
  <c r="J181" i="14"/>
  <c r="K181" i="14"/>
  <c r="J182" i="14"/>
  <c r="K182" i="14"/>
  <c r="I182" i="14" s="1"/>
  <c r="J183" i="14"/>
  <c r="K183" i="14"/>
  <c r="J184" i="14"/>
  <c r="I184" i="14" s="1"/>
  <c r="K184" i="14"/>
  <c r="J185" i="14"/>
  <c r="K185" i="14"/>
  <c r="J186" i="14"/>
  <c r="K186" i="14"/>
  <c r="J187" i="14"/>
  <c r="H187" i="14" s="1"/>
  <c r="K187" i="14"/>
  <c r="I187" i="14"/>
  <c r="J188" i="14"/>
  <c r="K188" i="14"/>
  <c r="J189" i="14"/>
  <c r="K189" i="14"/>
  <c r="H189" i="14" s="1"/>
  <c r="J190" i="14"/>
  <c r="K190" i="14"/>
  <c r="I190" i="14" s="1"/>
  <c r="J191" i="14"/>
  <c r="K191" i="14"/>
  <c r="I191" i="14" s="1"/>
  <c r="J192" i="14"/>
  <c r="K192" i="14"/>
  <c r="J193" i="14"/>
  <c r="K193" i="14"/>
  <c r="J194" i="14"/>
  <c r="K194" i="14"/>
  <c r="J195" i="14"/>
  <c r="H195" i="14" s="1"/>
  <c r="K195" i="14"/>
  <c r="I195" i="14"/>
  <c r="J196" i="14"/>
  <c r="K196" i="14"/>
  <c r="J197" i="14"/>
  <c r="K197" i="14"/>
  <c r="J198" i="14"/>
  <c r="K198" i="14"/>
  <c r="I198" i="14" s="1"/>
  <c r="J199" i="14"/>
  <c r="K199" i="14"/>
  <c r="J200" i="14"/>
  <c r="K200" i="14"/>
  <c r="J201" i="14"/>
  <c r="K201" i="14"/>
  <c r="J202" i="14"/>
  <c r="K202" i="14"/>
  <c r="I202" i="14" s="1"/>
  <c r="J203" i="14"/>
  <c r="I203" i="14" s="1"/>
  <c r="K203" i="14"/>
  <c r="J204" i="14"/>
  <c r="K204" i="14"/>
  <c r="J205" i="14"/>
  <c r="K205" i="14"/>
  <c r="J206" i="14"/>
  <c r="K206" i="14"/>
  <c r="I206" i="14" s="1"/>
  <c r="J207" i="14"/>
  <c r="K207" i="14"/>
  <c r="I207" i="14"/>
  <c r="J208" i="14"/>
  <c r="I208" i="14" s="1"/>
  <c r="K208" i="14"/>
  <c r="J209" i="14"/>
  <c r="K209" i="14"/>
  <c r="J210" i="14"/>
  <c r="K210" i="14"/>
  <c r="J211" i="14"/>
  <c r="K211" i="14"/>
  <c r="I211" i="14"/>
  <c r="J212" i="14"/>
  <c r="K212" i="14"/>
  <c r="J213" i="14"/>
  <c r="K213" i="14"/>
  <c r="J214" i="14"/>
  <c r="K214" i="14"/>
  <c r="I214" i="14" s="1"/>
  <c r="J215" i="14"/>
  <c r="K215" i="14"/>
  <c r="H215" i="14" s="1"/>
  <c r="J216" i="14"/>
  <c r="I216" i="14" s="1"/>
  <c r="K216" i="14"/>
  <c r="J217" i="14"/>
  <c r="K217" i="14"/>
  <c r="J218" i="14"/>
  <c r="K218" i="14"/>
  <c r="J219" i="14"/>
  <c r="K219" i="14"/>
  <c r="I219" i="14"/>
  <c r="J220" i="14"/>
  <c r="K220" i="14"/>
  <c r="J221" i="14"/>
  <c r="K221" i="14"/>
  <c r="J222" i="14"/>
  <c r="K222" i="14"/>
  <c r="I222" i="14" s="1"/>
  <c r="J223" i="14"/>
  <c r="K223" i="14"/>
  <c r="I223" i="14" s="1"/>
  <c r="J224" i="14"/>
  <c r="K224" i="14"/>
  <c r="J225" i="14"/>
  <c r="K225" i="14"/>
  <c r="J226" i="14"/>
  <c r="H226" i="14" s="1"/>
  <c r="K226" i="14"/>
  <c r="J227" i="14"/>
  <c r="K227" i="14"/>
  <c r="J228" i="14"/>
  <c r="K228" i="14"/>
  <c r="J229" i="14"/>
  <c r="K229" i="14"/>
  <c r="J230" i="14"/>
  <c r="K230" i="14"/>
  <c r="I230" i="14" s="1"/>
  <c r="J231" i="14"/>
  <c r="K231" i="14"/>
  <c r="J232" i="14"/>
  <c r="K232" i="14"/>
  <c r="J233" i="14"/>
  <c r="K233" i="14"/>
  <c r="J234" i="14"/>
  <c r="K234" i="14"/>
  <c r="I234" i="14" s="1"/>
  <c r="J235" i="14"/>
  <c r="K235" i="14"/>
  <c r="I235" i="14"/>
  <c r="J236" i="14"/>
  <c r="K236" i="14"/>
  <c r="J237" i="14"/>
  <c r="K237" i="14"/>
  <c r="H237" i="14" s="1"/>
  <c r="J238" i="14"/>
  <c r="K238" i="14"/>
  <c r="J239" i="14"/>
  <c r="K239" i="14"/>
  <c r="I239" i="14"/>
  <c r="J240" i="14"/>
  <c r="I240" i="14" s="1"/>
  <c r="K240" i="14"/>
  <c r="J241" i="14"/>
  <c r="K241" i="14"/>
  <c r="J242" i="14"/>
  <c r="K242" i="14"/>
  <c r="J243" i="14"/>
  <c r="K243" i="14"/>
  <c r="H243" i="14" s="1"/>
  <c r="J244" i="14"/>
  <c r="K244" i="14"/>
  <c r="J245" i="14"/>
  <c r="K245" i="14"/>
  <c r="J246" i="14"/>
  <c r="K246" i="14"/>
  <c r="I246" i="14" s="1"/>
  <c r="J247" i="14"/>
  <c r="I247" i="14" s="1"/>
  <c r="K247" i="14"/>
  <c r="J248" i="14"/>
  <c r="K248" i="14"/>
  <c r="J249" i="14"/>
  <c r="K249" i="14"/>
  <c r="J250" i="14"/>
  <c r="K250" i="14"/>
  <c r="I250" i="14" s="1"/>
  <c r="J251" i="14"/>
  <c r="K251" i="14"/>
  <c r="I251" i="14"/>
  <c r="J252" i="14"/>
  <c r="I252" i="14" s="1"/>
  <c r="K252" i="14"/>
  <c r="J253" i="14"/>
  <c r="K253" i="14"/>
  <c r="J254" i="14"/>
  <c r="K254" i="14"/>
  <c r="J255" i="14"/>
  <c r="K255" i="14"/>
  <c r="J256" i="14"/>
  <c r="I256" i="14" s="1"/>
  <c r="K256" i="14"/>
  <c r="J257" i="14"/>
  <c r="K257" i="14"/>
  <c r="J258" i="14"/>
  <c r="H258" i="14" s="1"/>
  <c r="K258" i="14"/>
  <c r="J259" i="14"/>
  <c r="K259" i="14"/>
  <c r="I259" i="14"/>
  <c r="J260" i="14"/>
  <c r="K260" i="14"/>
  <c r="J261" i="14"/>
  <c r="K261" i="14"/>
  <c r="I261" i="14" s="1"/>
  <c r="J262" i="14"/>
  <c r="K262" i="14"/>
  <c r="I262" i="14"/>
  <c r="J263" i="14"/>
  <c r="K263" i="14"/>
  <c r="J264" i="14"/>
  <c r="K264" i="14"/>
  <c r="J265" i="14"/>
  <c r="I265" i="14" s="1"/>
  <c r="K265" i="14"/>
  <c r="J266" i="14"/>
  <c r="K266" i="14"/>
  <c r="I266" i="14" s="1"/>
  <c r="J267" i="14"/>
  <c r="K267" i="14"/>
  <c r="J268" i="14"/>
  <c r="K268" i="14"/>
  <c r="J269" i="14"/>
  <c r="K269" i="14"/>
  <c r="J270" i="14"/>
  <c r="K270" i="14"/>
  <c r="I270" i="14"/>
  <c r="J271" i="14"/>
  <c r="K271" i="14"/>
  <c r="J272" i="14"/>
  <c r="K272" i="14"/>
  <c r="J273" i="14"/>
  <c r="K273" i="14"/>
  <c r="I273" i="14"/>
  <c r="J274" i="14"/>
  <c r="K274" i="14"/>
  <c r="J275" i="14"/>
  <c r="K275" i="14"/>
  <c r="J276" i="14"/>
  <c r="K276" i="14"/>
  <c r="J277" i="14"/>
  <c r="K277" i="14"/>
  <c r="I277" i="14" s="1"/>
  <c r="J278" i="14"/>
  <c r="K278" i="14"/>
  <c r="J279" i="14"/>
  <c r="K279" i="14"/>
  <c r="J280" i="14"/>
  <c r="K280" i="14"/>
  <c r="J281" i="14"/>
  <c r="K281" i="14"/>
  <c r="J282" i="14"/>
  <c r="K282" i="14"/>
  <c r="J283" i="14"/>
  <c r="H283" i="14" s="1"/>
  <c r="K283" i="14"/>
  <c r="I283" i="14"/>
  <c r="J284" i="14"/>
  <c r="K284" i="14"/>
  <c r="J285" i="14"/>
  <c r="K285" i="14"/>
  <c r="H285" i="14" s="1"/>
  <c r="J286" i="14"/>
  <c r="K286" i="14"/>
  <c r="J287" i="14"/>
  <c r="K287" i="14"/>
  <c r="J288" i="14"/>
  <c r="K288" i="14"/>
  <c r="J289" i="14"/>
  <c r="I289" i="14" s="1"/>
  <c r="K289" i="14"/>
  <c r="J290" i="14"/>
  <c r="K290" i="14"/>
  <c r="I290" i="14" s="1"/>
  <c r="J291" i="14"/>
  <c r="I291" i="14" s="1"/>
  <c r="K291" i="14"/>
  <c r="J292" i="14"/>
  <c r="K292" i="14"/>
  <c r="J293" i="14"/>
  <c r="K293" i="14"/>
  <c r="J294" i="14"/>
  <c r="K294" i="14"/>
  <c r="J295" i="14"/>
  <c r="K295" i="14"/>
  <c r="J296" i="14"/>
  <c r="K296" i="14"/>
  <c r="J297" i="14"/>
  <c r="K297" i="14"/>
  <c r="J298" i="14"/>
  <c r="H298" i="14" s="1"/>
  <c r="K298" i="14"/>
  <c r="J299" i="14"/>
  <c r="K299" i="14"/>
  <c r="I299" i="14"/>
  <c r="J300" i="14"/>
  <c r="K300" i="14"/>
  <c r="J301" i="14"/>
  <c r="K301" i="14"/>
  <c r="H301" i="14" s="1"/>
  <c r="J302" i="14"/>
  <c r="K302" i="14"/>
  <c r="I302" i="14"/>
  <c r="J303" i="14"/>
  <c r="K303" i="14"/>
  <c r="J304" i="14"/>
  <c r="K304" i="14"/>
  <c r="J305" i="14"/>
  <c r="K305" i="14"/>
  <c r="J306" i="14"/>
  <c r="K306" i="14"/>
  <c r="J307" i="14"/>
  <c r="K307" i="14"/>
  <c r="I307" i="14"/>
  <c r="J308" i="14"/>
  <c r="K308" i="14"/>
  <c r="J309" i="14"/>
  <c r="K309" i="14"/>
  <c r="I309" i="14" s="1"/>
  <c r="J310" i="14"/>
  <c r="I310" i="14" s="1"/>
  <c r="K310" i="14"/>
  <c r="J311" i="14"/>
  <c r="K311" i="14"/>
  <c r="J312" i="14"/>
  <c r="K312" i="14"/>
  <c r="J313" i="14"/>
  <c r="K313" i="14"/>
  <c r="J314" i="14"/>
  <c r="K314" i="14"/>
  <c r="I314" i="14" s="1"/>
  <c r="J315" i="14"/>
  <c r="K315" i="14"/>
  <c r="J316" i="14"/>
  <c r="K316" i="14"/>
  <c r="J317" i="14"/>
  <c r="K317" i="14"/>
  <c r="J318" i="14"/>
  <c r="K318" i="14"/>
  <c r="I318" i="14"/>
  <c r="J319" i="14"/>
  <c r="I319" i="14" s="1"/>
  <c r="K319" i="14"/>
  <c r="J320" i="14"/>
  <c r="K320" i="14"/>
  <c r="J321" i="14"/>
  <c r="K321" i="14"/>
  <c r="J322" i="14"/>
  <c r="K322" i="14"/>
  <c r="J323" i="14"/>
  <c r="K323" i="14"/>
  <c r="J324" i="14"/>
  <c r="K324" i="14"/>
  <c r="J325" i="14"/>
  <c r="K325" i="14"/>
  <c r="I325" i="14" s="1"/>
  <c r="J326" i="14"/>
  <c r="K326" i="14"/>
  <c r="J327" i="14"/>
  <c r="K327" i="14"/>
  <c r="J328" i="14"/>
  <c r="I328" i="14" s="1"/>
  <c r="K328" i="14"/>
  <c r="J329" i="14"/>
  <c r="H329" i="14" s="1"/>
  <c r="K329" i="14"/>
  <c r="J330" i="14"/>
  <c r="K330" i="14"/>
  <c r="I330" i="14" s="1"/>
  <c r="J331" i="14"/>
  <c r="K331" i="14"/>
  <c r="J332" i="14"/>
  <c r="K332" i="14"/>
  <c r="J333" i="14"/>
  <c r="K333" i="14"/>
  <c r="J334" i="14"/>
  <c r="K334" i="14"/>
  <c r="I334" i="14" s="1"/>
  <c r="J335" i="14"/>
  <c r="K335" i="14"/>
  <c r="J336" i="14"/>
  <c r="I336" i="14" s="1"/>
  <c r="K336" i="14"/>
  <c r="J337" i="14"/>
  <c r="K337" i="14"/>
  <c r="J338" i="14"/>
  <c r="K338" i="14"/>
  <c r="J339" i="14"/>
  <c r="K339" i="14"/>
  <c r="J340" i="14"/>
  <c r="I340" i="14" s="1"/>
  <c r="K340" i="14"/>
  <c r="J341" i="14"/>
  <c r="K341" i="14"/>
  <c r="J342" i="14"/>
  <c r="K342" i="14"/>
  <c r="J343" i="14"/>
  <c r="K343" i="14"/>
  <c r="J344" i="14"/>
  <c r="I344" i="14" s="1"/>
  <c r="K344" i="14"/>
  <c r="J345" i="14"/>
  <c r="K345" i="14"/>
  <c r="J346" i="14"/>
  <c r="I346" i="14" s="1"/>
  <c r="K346" i="14"/>
  <c r="J347" i="14"/>
  <c r="K347" i="14"/>
  <c r="J348" i="14"/>
  <c r="K348" i="14"/>
  <c r="I348" i="14"/>
  <c r="J349" i="14"/>
  <c r="K349" i="14"/>
  <c r="J350" i="14"/>
  <c r="K350" i="14"/>
  <c r="I350" i="14" s="1"/>
  <c r="J351" i="14"/>
  <c r="K351" i="14"/>
  <c r="J352" i="14"/>
  <c r="I352" i="14" s="1"/>
  <c r="K352" i="14"/>
  <c r="J353" i="14"/>
  <c r="K353" i="14"/>
  <c r="J354" i="14"/>
  <c r="I354" i="14" s="1"/>
  <c r="K354" i="14"/>
  <c r="J355" i="14"/>
  <c r="K355" i="14"/>
  <c r="J356" i="14"/>
  <c r="I356" i="14" s="1"/>
  <c r="K356" i="14"/>
  <c r="J357" i="14"/>
  <c r="K357" i="14"/>
  <c r="J358" i="14"/>
  <c r="I358" i="14" s="1"/>
  <c r="K358" i="14"/>
  <c r="J359" i="14"/>
  <c r="K359" i="14"/>
  <c r="J360" i="14"/>
  <c r="I360" i="14" s="1"/>
  <c r="K360" i="14"/>
  <c r="J361" i="14"/>
  <c r="K361" i="14"/>
  <c r="J362" i="14"/>
  <c r="K362" i="14"/>
  <c r="J363" i="14"/>
  <c r="K363" i="14"/>
  <c r="J364" i="14"/>
  <c r="I364" i="14" s="1"/>
  <c r="K364" i="14"/>
  <c r="J365" i="14"/>
  <c r="K365" i="14"/>
  <c r="H365" i="14" s="1"/>
  <c r="J366" i="14"/>
  <c r="K366" i="14"/>
  <c r="I366" i="14" s="1"/>
  <c r="J367" i="14"/>
  <c r="K367" i="14"/>
  <c r="J368" i="14"/>
  <c r="I368" i="14" s="1"/>
  <c r="K368" i="14"/>
  <c r="J369" i="14"/>
  <c r="K369" i="14"/>
  <c r="J370" i="14"/>
  <c r="K370" i="14"/>
  <c r="J371" i="14"/>
  <c r="K371" i="14"/>
  <c r="J372" i="14"/>
  <c r="I372" i="14" s="1"/>
  <c r="K372" i="14"/>
  <c r="J373" i="14"/>
  <c r="K373" i="14"/>
  <c r="J374" i="14"/>
  <c r="K374" i="14"/>
  <c r="J375" i="14"/>
  <c r="K375" i="14"/>
  <c r="I375" i="14" s="1"/>
  <c r="J376" i="14"/>
  <c r="I376" i="14" s="1"/>
  <c r="K376" i="14"/>
  <c r="J377" i="14"/>
  <c r="K377" i="14"/>
  <c r="J378" i="14"/>
  <c r="I378" i="14" s="1"/>
  <c r="K378" i="14"/>
  <c r="J379" i="14"/>
  <c r="K379" i="14"/>
  <c r="J380" i="14"/>
  <c r="K380" i="14"/>
  <c r="J381" i="14"/>
  <c r="K381" i="14"/>
  <c r="J382" i="14"/>
  <c r="K382" i="14"/>
  <c r="I382" i="14"/>
  <c r="J383" i="14"/>
  <c r="K383" i="14"/>
  <c r="J384" i="14"/>
  <c r="K384" i="14"/>
  <c r="J385" i="14"/>
  <c r="K385" i="14"/>
  <c r="J386" i="14"/>
  <c r="K386" i="14"/>
  <c r="Y2" i="14"/>
  <c r="Z2" i="14"/>
  <c r="AA2" i="14"/>
  <c r="AB2" i="14"/>
  <c r="Y3" i="14"/>
  <c r="AC3" i="14" s="1"/>
  <c r="Z3" i="14"/>
  <c r="AA3" i="14"/>
  <c r="AB3" i="14"/>
  <c r="Y4" i="14"/>
  <c r="Z4" i="14"/>
  <c r="AA4" i="14"/>
  <c r="AB4" i="14"/>
  <c r="Y5" i="14"/>
  <c r="AC5" i="14" s="1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C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C31" i="14"/>
  <c r="AA31" i="14"/>
  <c r="AB31" i="14"/>
  <c r="Y32" i="14"/>
  <c r="Z32" i="14"/>
  <c r="AC32" i="14" s="1"/>
  <c r="AA32" i="14"/>
  <c r="AB32" i="14"/>
  <c r="Y33" i="14"/>
  <c r="Z33" i="14"/>
  <c r="AC33" i="14" s="1"/>
  <c r="AA33" i="14"/>
  <c r="AB33" i="14"/>
  <c r="Y34" i="14"/>
  <c r="Z34" i="14"/>
  <c r="AA34" i="14"/>
  <c r="AB34" i="14"/>
  <c r="Y35" i="14"/>
  <c r="AC35" i="14" s="1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AC41" i="14" s="1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AC52" i="14" s="1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AC57" i="14" s="1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AC63" i="14" s="1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AC67" i="14" s="1"/>
  <c r="Z67" i="14"/>
  <c r="AA67" i="14"/>
  <c r="AB67" i="14"/>
  <c r="Y68" i="14"/>
  <c r="Z68" i="14"/>
  <c r="AA68" i="14"/>
  <c r="AB68" i="14"/>
  <c r="AC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C75" i="14" s="1"/>
  <c r="AB75" i="14"/>
  <c r="Y76" i="14"/>
  <c r="Z76" i="14"/>
  <c r="AA76" i="14"/>
  <c r="AC76" i="14" s="1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C79" i="14" s="1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C84" i="14"/>
  <c r="AA84" i="14"/>
  <c r="AB84" i="14"/>
  <c r="Y85" i="14"/>
  <c r="Z85" i="14"/>
  <c r="AC85" i="14" s="1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C92" i="14"/>
  <c r="AA92" i="14"/>
  <c r="AB92" i="14"/>
  <c r="Y93" i="14"/>
  <c r="Z93" i="14"/>
  <c r="AC93" i="14" s="1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C100" i="14" s="1"/>
  <c r="AB100" i="14"/>
  <c r="Y101" i="14"/>
  <c r="Z101" i="14"/>
  <c r="AA101" i="14"/>
  <c r="AB101" i="14"/>
  <c r="B60" i="14"/>
  <c r="B9" i="14"/>
  <c r="B11" i="14"/>
  <c r="B12" i="14"/>
  <c r="B43" i="14"/>
  <c r="F2" i="14"/>
  <c r="F3" i="14"/>
  <c r="H3" i="14" s="1"/>
  <c r="F4" i="14"/>
  <c r="H4" i="14"/>
  <c r="F5" i="14"/>
  <c r="H5" i="14" s="1"/>
  <c r="F6" i="14"/>
  <c r="H6" i="14" s="1"/>
  <c r="F7" i="14"/>
  <c r="H7" i="14" s="1"/>
  <c r="F8" i="14"/>
  <c r="H8" i="14"/>
  <c r="F9" i="14"/>
  <c r="F10" i="14"/>
  <c r="H10" i="14" s="1"/>
  <c r="F11" i="14"/>
  <c r="F12" i="14"/>
  <c r="F13" i="14"/>
  <c r="H13" i="14" s="1"/>
  <c r="F14" i="14"/>
  <c r="F15" i="14"/>
  <c r="H15" i="14"/>
  <c r="F16" i="14"/>
  <c r="F17" i="14"/>
  <c r="H17" i="14" s="1"/>
  <c r="F18" i="14"/>
  <c r="H18" i="14" s="1"/>
  <c r="F19" i="14"/>
  <c r="H19" i="14"/>
  <c r="F20" i="14"/>
  <c r="F21" i="14"/>
  <c r="H21" i="14" s="1"/>
  <c r="F22" i="14"/>
  <c r="H22" i="14" s="1"/>
  <c r="F23" i="14"/>
  <c r="F24" i="14"/>
  <c r="H24" i="14" s="1"/>
  <c r="F25" i="14"/>
  <c r="F26" i="14"/>
  <c r="H26" i="14" s="1"/>
  <c r="F27" i="14"/>
  <c r="F28" i="14"/>
  <c r="F29" i="14"/>
  <c r="F30" i="14"/>
  <c r="H30" i="14" s="1"/>
  <c r="F31" i="14"/>
  <c r="F32" i="14"/>
  <c r="F33" i="14"/>
  <c r="H33" i="14" s="1"/>
  <c r="F34" i="14"/>
  <c r="F35" i="14"/>
  <c r="F36" i="14"/>
  <c r="F37" i="14"/>
  <c r="H37" i="14" s="1"/>
  <c r="F38" i="14"/>
  <c r="H38" i="14"/>
  <c r="F39" i="14"/>
  <c r="F40" i="14"/>
  <c r="F41" i="14"/>
  <c r="F42" i="14"/>
  <c r="H42" i="14"/>
  <c r="F43" i="14"/>
  <c r="F44" i="14"/>
  <c r="H44" i="14" s="1"/>
  <c r="F45" i="14"/>
  <c r="F46" i="14"/>
  <c r="H46" i="14"/>
  <c r="F47" i="14"/>
  <c r="F48" i="14"/>
  <c r="H48" i="14" s="1"/>
  <c r="F49" i="14"/>
  <c r="F50" i="14"/>
  <c r="H50" i="14"/>
  <c r="F51" i="14"/>
  <c r="F52" i="14"/>
  <c r="H52" i="14" s="1"/>
  <c r="F53" i="14"/>
  <c r="F54" i="14"/>
  <c r="H54" i="14"/>
  <c r="F55" i="14"/>
  <c r="F56" i="14"/>
  <c r="H56" i="14"/>
  <c r="F57" i="14"/>
  <c r="H57" i="14" s="1"/>
  <c r="F58" i="14"/>
  <c r="F59" i="14"/>
  <c r="H59" i="14" s="1"/>
  <c r="F60" i="14"/>
  <c r="F61" i="14"/>
  <c r="H61" i="14" s="1"/>
  <c r="F62" i="14"/>
  <c r="F63" i="14"/>
  <c r="F64" i="14"/>
  <c r="F65" i="14"/>
  <c r="F66" i="14"/>
  <c r="F67" i="14"/>
  <c r="F68" i="14"/>
  <c r="F69" i="14"/>
  <c r="F70" i="14"/>
  <c r="F71" i="14"/>
  <c r="H71" i="14" s="1"/>
  <c r="F72" i="14"/>
  <c r="F73" i="14"/>
  <c r="F74" i="14"/>
  <c r="F75" i="14"/>
  <c r="F76" i="14"/>
  <c r="H76" i="14"/>
  <c r="F77" i="14"/>
  <c r="H77" i="14"/>
  <c r="F78" i="14"/>
  <c r="F79" i="14"/>
  <c r="H79" i="14" s="1"/>
  <c r="F80" i="14"/>
  <c r="H80" i="14"/>
  <c r="F81" i="14"/>
  <c r="F82" i="14"/>
  <c r="F83" i="14"/>
  <c r="F84" i="14"/>
  <c r="H84" i="14"/>
  <c r="F85" i="14"/>
  <c r="F86" i="14"/>
  <c r="H86" i="14" s="1"/>
  <c r="F87" i="14"/>
  <c r="F88" i="14"/>
  <c r="F89" i="14"/>
  <c r="F90" i="14"/>
  <c r="H90" i="14"/>
  <c r="F91" i="14"/>
  <c r="F92" i="14"/>
  <c r="H92" i="14" s="1"/>
  <c r="F93" i="14"/>
  <c r="H93" i="14" s="1"/>
  <c r="F94" i="14"/>
  <c r="F95" i="14"/>
  <c r="H95" i="14" s="1"/>
  <c r="F96" i="14"/>
  <c r="F97" i="14"/>
  <c r="H97" i="14" s="1"/>
  <c r="F98" i="14"/>
  <c r="F99" i="14"/>
  <c r="H99" i="14" s="1"/>
  <c r="F100" i="14"/>
  <c r="F101" i="14"/>
  <c r="F102" i="14"/>
  <c r="H102" i="14"/>
  <c r="F103" i="14"/>
  <c r="F104" i="14"/>
  <c r="H104" i="14" s="1"/>
  <c r="F105" i="14"/>
  <c r="F106" i="14"/>
  <c r="H106" i="14" s="1"/>
  <c r="F107" i="14"/>
  <c r="F108" i="14"/>
  <c r="H108" i="14"/>
  <c r="F109" i="14"/>
  <c r="H109" i="14"/>
  <c r="F110" i="14"/>
  <c r="F111" i="14"/>
  <c r="H111" i="14"/>
  <c r="F112" i="14"/>
  <c r="F113" i="14"/>
  <c r="H113" i="14"/>
  <c r="F114" i="14"/>
  <c r="F115" i="14"/>
  <c r="H115" i="14"/>
  <c r="F116" i="14"/>
  <c r="F117" i="14"/>
  <c r="H117" i="14"/>
  <c r="F118" i="14"/>
  <c r="H118" i="14"/>
  <c r="F119" i="14"/>
  <c r="F120" i="14"/>
  <c r="H120" i="14" s="1"/>
  <c r="F121" i="14"/>
  <c r="F122" i="14"/>
  <c r="H122" i="14" s="1"/>
  <c r="F123" i="14"/>
  <c r="F124" i="14"/>
  <c r="H124" i="14" s="1"/>
  <c r="F125" i="14"/>
  <c r="H125" i="14" s="1"/>
  <c r="F126" i="14"/>
  <c r="F127" i="14"/>
  <c r="H127" i="14"/>
  <c r="F128" i="14"/>
  <c r="F129" i="14"/>
  <c r="H129" i="14"/>
  <c r="F130" i="14"/>
  <c r="H130" i="14" s="1"/>
  <c r="F131" i="14"/>
  <c r="F132" i="14"/>
  <c r="H132" i="14" s="1"/>
  <c r="F133" i="14"/>
  <c r="H133" i="14"/>
  <c r="F134" i="14"/>
  <c r="F135" i="14"/>
  <c r="F136" i="14"/>
  <c r="H136" i="14"/>
  <c r="F137" i="14"/>
  <c r="F138" i="14"/>
  <c r="F139" i="14"/>
  <c r="F140" i="14"/>
  <c r="H140" i="14"/>
  <c r="F141" i="14"/>
  <c r="H141" i="14"/>
  <c r="F142" i="14"/>
  <c r="F143" i="14"/>
  <c r="H143" i="14" s="1"/>
  <c r="F144" i="14"/>
  <c r="F145" i="14"/>
  <c r="H145" i="14"/>
  <c r="F146" i="14"/>
  <c r="F147" i="14"/>
  <c r="F148" i="14"/>
  <c r="F149" i="14"/>
  <c r="F150" i="14"/>
  <c r="H150" i="14"/>
  <c r="F151" i="14"/>
  <c r="H151" i="14"/>
  <c r="F152" i="14"/>
  <c r="H152" i="14"/>
  <c r="F153" i="14"/>
  <c r="H153" i="14"/>
  <c r="F154" i="14"/>
  <c r="H154" i="14"/>
  <c r="F155" i="14"/>
  <c r="H155" i="14"/>
  <c r="F156" i="14"/>
  <c r="H156" i="14"/>
  <c r="F157" i="14"/>
  <c r="F158" i="14"/>
  <c r="H158" i="14" s="1"/>
  <c r="F159" i="14"/>
  <c r="H159" i="14"/>
  <c r="F160" i="14"/>
  <c r="F161" i="14"/>
  <c r="H161" i="14" s="1"/>
  <c r="F162" i="14"/>
  <c r="F163" i="14"/>
  <c r="H163" i="14"/>
  <c r="F164" i="14"/>
  <c r="H164" i="14" s="1"/>
  <c r="F165" i="14"/>
  <c r="H165" i="14" s="1"/>
  <c r="F166" i="14"/>
  <c r="H166" i="14" s="1"/>
  <c r="F167" i="14"/>
  <c r="H167" i="14"/>
  <c r="F168" i="14"/>
  <c r="F169" i="14"/>
  <c r="F170" i="14"/>
  <c r="H170" i="14"/>
  <c r="F171" i="14"/>
  <c r="H171" i="14"/>
  <c r="F172" i="14"/>
  <c r="H172" i="14"/>
  <c r="F173" i="14"/>
  <c r="F174" i="14"/>
  <c r="H174" i="14" s="1"/>
  <c r="F175" i="14"/>
  <c r="H175" i="14"/>
  <c r="F176" i="14"/>
  <c r="H176" i="14" s="1"/>
  <c r="F177" i="14"/>
  <c r="F178" i="14"/>
  <c r="H178" i="14" s="1"/>
  <c r="F179" i="14"/>
  <c r="H179" i="14"/>
  <c r="F180" i="14"/>
  <c r="H180" i="14" s="1"/>
  <c r="F181" i="14"/>
  <c r="F182" i="14"/>
  <c r="F183" i="14"/>
  <c r="F184" i="14"/>
  <c r="F185" i="14"/>
  <c r="F186" i="14"/>
  <c r="F187" i="14"/>
  <c r="F188" i="14"/>
  <c r="H188" i="14" s="1"/>
  <c r="F189" i="14"/>
  <c r="F190" i="14"/>
  <c r="H190" i="14"/>
  <c r="F191" i="14"/>
  <c r="F192" i="14"/>
  <c r="F193" i="14"/>
  <c r="F194" i="14"/>
  <c r="H194" i="14"/>
  <c r="F195" i="14"/>
  <c r="F196" i="14"/>
  <c r="H196" i="14" s="1"/>
  <c r="F197" i="14"/>
  <c r="F198" i="14"/>
  <c r="H198" i="14"/>
  <c r="F199" i="14"/>
  <c r="F200" i="14"/>
  <c r="H200" i="14" s="1"/>
  <c r="F201" i="14"/>
  <c r="F202" i="14"/>
  <c r="H202" i="14"/>
  <c r="F203" i="14"/>
  <c r="H203" i="14"/>
  <c r="F204" i="14"/>
  <c r="H204" i="14"/>
  <c r="F205" i="14"/>
  <c r="F206" i="14"/>
  <c r="H206" i="14" s="1"/>
  <c r="F207" i="14"/>
  <c r="H207" i="14"/>
  <c r="F208" i="14"/>
  <c r="F209" i="14"/>
  <c r="H209" i="14" s="1"/>
  <c r="F210" i="14"/>
  <c r="F211" i="14"/>
  <c r="H211" i="14" s="1"/>
  <c r="F212" i="14"/>
  <c r="H212" i="14" s="1"/>
  <c r="F213" i="14"/>
  <c r="H213" i="14"/>
  <c r="F214" i="14"/>
  <c r="H214" i="14" s="1"/>
  <c r="F215" i="14"/>
  <c r="F216" i="14"/>
  <c r="H216" i="14" s="1"/>
  <c r="F217" i="14"/>
  <c r="F218" i="14"/>
  <c r="H218" i="14"/>
  <c r="F219" i="14"/>
  <c r="H219" i="14" s="1"/>
  <c r="F220" i="14"/>
  <c r="H220" i="14"/>
  <c r="F221" i="14"/>
  <c r="F222" i="14"/>
  <c r="H222" i="14" s="1"/>
  <c r="F223" i="14"/>
  <c r="H223" i="14" s="1"/>
  <c r="F224" i="14"/>
  <c r="F225" i="14"/>
  <c r="H225" i="14"/>
  <c r="F226" i="14"/>
  <c r="F227" i="14"/>
  <c r="F228" i="14"/>
  <c r="H228" i="14" s="1"/>
  <c r="F229" i="14"/>
  <c r="H229" i="14"/>
  <c r="F230" i="14"/>
  <c r="F231" i="14"/>
  <c r="H231" i="14" s="1"/>
  <c r="F232" i="14"/>
  <c r="F233" i="14"/>
  <c r="F234" i="14"/>
  <c r="H234" i="14" s="1"/>
  <c r="F235" i="14"/>
  <c r="H235" i="14"/>
  <c r="F236" i="14"/>
  <c r="F237" i="14"/>
  <c r="F238" i="14"/>
  <c r="F239" i="14"/>
  <c r="H239" i="14" s="1"/>
  <c r="F240" i="14"/>
  <c r="H240" i="14" s="1"/>
  <c r="F241" i="14"/>
  <c r="H241" i="14"/>
  <c r="F242" i="14"/>
  <c r="H242" i="14" s="1"/>
  <c r="F243" i="14"/>
  <c r="F244" i="14"/>
  <c r="H244" i="14" s="1"/>
  <c r="F245" i="14"/>
  <c r="F246" i="14"/>
  <c r="H246" i="14" s="1"/>
  <c r="F247" i="14"/>
  <c r="H247" i="14"/>
  <c r="F248" i="14"/>
  <c r="F249" i="14"/>
  <c r="F250" i="14"/>
  <c r="H250" i="14"/>
  <c r="F251" i="14"/>
  <c r="H251" i="14"/>
  <c r="F252" i="14"/>
  <c r="H252" i="14"/>
  <c r="F253" i="14"/>
  <c r="F254" i="14"/>
  <c r="F255" i="14"/>
  <c r="H255" i="14" s="1"/>
  <c r="F256" i="14"/>
  <c r="H256" i="14"/>
  <c r="F257" i="14"/>
  <c r="F258" i="14"/>
  <c r="F259" i="14"/>
  <c r="H259" i="14" s="1"/>
  <c r="F260" i="14"/>
  <c r="H260" i="14"/>
  <c r="F261" i="14"/>
  <c r="F262" i="14"/>
  <c r="H262" i="14" s="1"/>
  <c r="F263" i="14"/>
  <c r="F264" i="14"/>
  <c r="H264" i="14" s="1"/>
  <c r="F265" i="14"/>
  <c r="F266" i="14"/>
  <c r="H266" i="14"/>
  <c r="F267" i="14"/>
  <c r="F268" i="14"/>
  <c r="F269" i="14"/>
  <c r="F270" i="14"/>
  <c r="H270" i="14" s="1"/>
  <c r="F271" i="14"/>
  <c r="H271" i="14"/>
  <c r="F272" i="14"/>
  <c r="F273" i="14"/>
  <c r="H273" i="14" s="1"/>
  <c r="F274" i="14"/>
  <c r="F275" i="14"/>
  <c r="F276" i="14"/>
  <c r="F277" i="14"/>
  <c r="H277" i="14"/>
  <c r="F278" i="14"/>
  <c r="F279" i="14"/>
  <c r="F280" i="14"/>
  <c r="H280" i="14" s="1"/>
  <c r="F281" i="14"/>
  <c r="F282" i="14"/>
  <c r="F283" i="14"/>
  <c r="F284" i="14"/>
  <c r="H284" i="14" s="1"/>
  <c r="F285" i="14"/>
  <c r="F286" i="14"/>
  <c r="F287" i="14"/>
  <c r="F288" i="14"/>
  <c r="F289" i="14"/>
  <c r="H289" i="14"/>
  <c r="F290" i="14"/>
  <c r="F291" i="14"/>
  <c r="H291" i="14"/>
  <c r="F292" i="14"/>
  <c r="H292" i="14" s="1"/>
  <c r="F293" i="14"/>
  <c r="F294" i="14"/>
  <c r="F295" i="14"/>
  <c r="H295" i="14" s="1"/>
  <c r="F296" i="14"/>
  <c r="F297" i="14"/>
  <c r="F298" i="14"/>
  <c r="F299" i="14"/>
  <c r="H299" i="14" s="1"/>
  <c r="F300" i="14"/>
  <c r="H300" i="14" s="1"/>
  <c r="F301" i="14"/>
  <c r="F302" i="14"/>
  <c r="H302" i="14" s="1"/>
  <c r="F303" i="14"/>
  <c r="F304" i="14"/>
  <c r="F305" i="14"/>
  <c r="F306" i="14"/>
  <c r="F307" i="14"/>
  <c r="H307" i="14" s="1"/>
  <c r="F308" i="14"/>
  <c r="F309" i="14"/>
  <c r="F310" i="14"/>
  <c r="H310" i="14" s="1"/>
  <c r="F311" i="14"/>
  <c r="F312" i="14"/>
  <c r="H312" i="14" s="1"/>
  <c r="F313" i="14"/>
  <c r="F314" i="14"/>
  <c r="H314" i="14"/>
  <c r="F315" i="14"/>
  <c r="F316" i="14"/>
  <c r="H316" i="14"/>
  <c r="F317" i="14"/>
  <c r="H317" i="14" s="1"/>
  <c r="F318" i="14"/>
  <c r="H318" i="14"/>
  <c r="F319" i="14"/>
  <c r="F320" i="14"/>
  <c r="F321" i="14"/>
  <c r="F322" i="14"/>
  <c r="H322" i="14" s="1"/>
  <c r="F323" i="14"/>
  <c r="F324" i="14"/>
  <c r="H324" i="14"/>
  <c r="F325" i="14"/>
  <c r="H325" i="14" s="1"/>
  <c r="F326" i="14"/>
  <c r="F327" i="14"/>
  <c r="F328" i="14"/>
  <c r="H328" i="14" s="1"/>
  <c r="F329" i="14"/>
  <c r="F330" i="14"/>
  <c r="H330" i="14" s="1"/>
  <c r="F331" i="14"/>
  <c r="F332" i="14"/>
  <c r="H332" i="14"/>
  <c r="F333" i="14"/>
  <c r="H333" i="14" s="1"/>
  <c r="F334" i="14"/>
  <c r="H334" i="14"/>
  <c r="F335" i="14"/>
  <c r="H335" i="14" s="1"/>
  <c r="F336" i="14"/>
  <c r="H336" i="14"/>
  <c r="F337" i="14"/>
  <c r="F338" i="14"/>
  <c r="F339" i="14"/>
  <c r="F340" i="14"/>
  <c r="H340" i="14" s="1"/>
  <c r="F341" i="14"/>
  <c r="H341" i="14" s="1"/>
  <c r="F342" i="14"/>
  <c r="H342" i="14" s="1"/>
  <c r="F343" i="14"/>
  <c r="H343" i="14"/>
  <c r="F344" i="14"/>
  <c r="H344" i="14" s="1"/>
  <c r="F345" i="14"/>
  <c r="F346" i="14"/>
  <c r="H346" i="14"/>
  <c r="F347" i="14"/>
  <c r="F348" i="14"/>
  <c r="H348" i="14" s="1"/>
  <c r="F349" i="14"/>
  <c r="F350" i="14"/>
  <c r="H350" i="14" s="1"/>
  <c r="F351" i="14"/>
  <c r="H351" i="14" s="1"/>
  <c r="F352" i="14"/>
  <c r="H352" i="14"/>
  <c r="F353" i="14"/>
  <c r="F354" i="14"/>
  <c r="F355" i="14"/>
  <c r="F356" i="14"/>
  <c r="F357" i="14"/>
  <c r="H357" i="14"/>
  <c r="F358" i="14"/>
  <c r="H358" i="14" s="1"/>
  <c r="F359" i="14"/>
  <c r="F360" i="14"/>
  <c r="F361" i="14"/>
  <c r="F362" i="14"/>
  <c r="F363" i="14"/>
  <c r="F364" i="14"/>
  <c r="F365" i="14"/>
  <c r="F366" i="14"/>
  <c r="H366" i="14"/>
  <c r="F367" i="14"/>
  <c r="H367" i="14"/>
  <c r="F368" i="14"/>
  <c r="H368" i="14"/>
  <c r="F369" i="14"/>
  <c r="F370" i="14"/>
  <c r="F371" i="14"/>
  <c r="F372" i="14"/>
  <c r="F373" i="14"/>
  <c r="H373" i="14" s="1"/>
  <c r="F374" i="14"/>
  <c r="H374" i="14" s="1"/>
  <c r="F375" i="14"/>
  <c r="H375" i="14"/>
  <c r="F376" i="14"/>
  <c r="H376" i="14" s="1"/>
  <c r="F377" i="14"/>
  <c r="F378" i="14"/>
  <c r="H378" i="14"/>
  <c r="F379" i="14"/>
  <c r="F380" i="14"/>
  <c r="F381" i="14"/>
  <c r="H381" i="14" s="1"/>
  <c r="F382" i="14"/>
  <c r="H382" i="14" s="1"/>
  <c r="F383" i="14"/>
  <c r="H383" i="14" s="1"/>
  <c r="F384" i="14"/>
  <c r="H384" i="14" s="1"/>
  <c r="F385" i="14"/>
  <c r="F386" i="14"/>
  <c r="H386" i="14" s="1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23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295" i="14"/>
  <c r="G296" i="14"/>
  <c r="G297" i="14"/>
  <c r="G298" i="14"/>
  <c r="G299" i="14"/>
  <c r="G300" i="14"/>
  <c r="G301" i="14"/>
  <c r="G302" i="14"/>
  <c r="G303" i="14"/>
  <c r="G304" i="14"/>
  <c r="G305" i="14"/>
  <c r="G294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79" i="14"/>
  <c r="G377" i="14"/>
  <c r="G386" i="14"/>
  <c r="G385" i="14"/>
  <c r="G369" i="14"/>
  <c r="G370" i="14"/>
  <c r="G371" i="14"/>
  <c r="G372" i="14"/>
  <c r="G373" i="14"/>
  <c r="G374" i="14"/>
  <c r="G375" i="14"/>
  <c r="G376" i="14"/>
  <c r="G378" i="14"/>
  <c r="G379" i="14"/>
  <c r="G380" i="14"/>
  <c r="G381" i="14"/>
  <c r="G382" i="14"/>
  <c r="G383" i="14"/>
  <c r="G384" i="14"/>
  <c r="G36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08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2" i="14"/>
  <c r="AD2" i="14"/>
  <c r="AE2" i="14"/>
  <c r="AF2" i="14"/>
  <c r="AG2" i="14"/>
  <c r="AC59" i="14"/>
  <c r="AC69" i="14"/>
  <c r="AC53" i="14"/>
  <c r="K18" i="23"/>
  <c r="J45" i="23"/>
  <c r="J31" i="23"/>
  <c r="J32" i="23"/>
  <c r="J7" i="27"/>
  <c r="J65" i="27" s="1"/>
  <c r="J9" i="22"/>
  <c r="J41" i="22" s="1"/>
  <c r="K65" i="27"/>
  <c r="K68" i="27"/>
  <c r="K45" i="23"/>
  <c r="K109" i="27"/>
  <c r="I304" i="14" l="1"/>
  <c r="H304" i="14"/>
  <c r="H131" i="14"/>
  <c r="I131" i="14"/>
  <c r="I85" i="14"/>
  <c r="H85" i="14"/>
  <c r="H29" i="14"/>
  <c r="I29" i="14"/>
  <c r="I25" i="14"/>
  <c r="H25" i="14"/>
  <c r="H364" i="14"/>
  <c r="H354" i="14"/>
  <c r="H319" i="14"/>
  <c r="H68" i="14"/>
  <c r="H34" i="14"/>
  <c r="H27" i="14"/>
  <c r="AC90" i="14"/>
  <c r="AC72" i="14"/>
  <c r="AC64" i="14"/>
  <c r="AC60" i="14"/>
  <c r="AC25" i="14"/>
  <c r="AC15" i="14"/>
  <c r="AC10" i="14"/>
  <c r="I281" i="14"/>
  <c r="H281" i="14"/>
  <c r="I279" i="14"/>
  <c r="H279" i="14"/>
  <c r="I236" i="14"/>
  <c r="H236" i="14"/>
  <c r="H227" i="14"/>
  <c r="H193" i="14"/>
  <c r="I168" i="14"/>
  <c r="H168" i="14"/>
  <c r="I72" i="14"/>
  <c r="H72" i="14"/>
  <c r="I51" i="14"/>
  <c r="I146" i="14"/>
  <c r="H146" i="14"/>
  <c r="I144" i="14"/>
  <c r="H144" i="14"/>
  <c r="I100" i="14"/>
  <c r="H100" i="14"/>
  <c r="I98" i="14"/>
  <c r="H98" i="14"/>
  <c r="I96" i="14"/>
  <c r="H96" i="14"/>
  <c r="I70" i="14"/>
  <c r="H70" i="14"/>
  <c r="I362" i="14"/>
  <c r="H362" i="14"/>
  <c r="I327" i="14"/>
  <c r="H327" i="14"/>
  <c r="H186" i="14"/>
  <c r="H138" i="14"/>
  <c r="H116" i="14"/>
  <c r="H114" i="14"/>
  <c r="H112" i="14"/>
  <c r="H40" i="14"/>
  <c r="H359" i="14"/>
  <c r="I329" i="14"/>
  <c r="I326" i="14"/>
  <c r="H326" i="14"/>
  <c r="I320" i="14"/>
  <c r="H320" i="14"/>
  <c r="I303" i="14"/>
  <c r="H303" i="14"/>
  <c r="I296" i="14"/>
  <c r="H296" i="14"/>
  <c r="I294" i="14"/>
  <c r="H294" i="14"/>
  <c r="I183" i="14"/>
  <c r="H183" i="14"/>
  <c r="H181" i="14"/>
  <c r="H177" i="14"/>
  <c r="I58" i="14"/>
  <c r="H58" i="14"/>
  <c r="I53" i="14"/>
  <c r="H53" i="14"/>
  <c r="I49" i="14"/>
  <c r="H49" i="14"/>
  <c r="H32" i="14"/>
  <c r="H356" i="14"/>
  <c r="H66" i="14"/>
  <c r="H36" i="14"/>
  <c r="AC43" i="14"/>
  <c r="H377" i="14"/>
  <c r="I370" i="14"/>
  <c r="H370" i="14"/>
  <c r="H282" i="14"/>
  <c r="I278" i="14"/>
  <c r="H278" i="14"/>
  <c r="H276" i="14"/>
  <c r="H274" i="14"/>
  <c r="H269" i="14"/>
  <c r="I263" i="14"/>
  <c r="H263" i="14"/>
  <c r="I254" i="14"/>
  <c r="H254" i="14"/>
  <c r="I227" i="14"/>
  <c r="I224" i="14"/>
  <c r="H224" i="14"/>
  <c r="I192" i="14"/>
  <c r="H192" i="14"/>
  <c r="I65" i="14"/>
  <c r="H65" i="14"/>
  <c r="H101" i="14"/>
  <c r="H286" i="14"/>
  <c r="H210" i="14"/>
  <c r="H191" i="14"/>
  <c r="H81" i="14"/>
  <c r="H39" i="14"/>
  <c r="AC101" i="14"/>
  <c r="AC51" i="14"/>
  <c r="AC34" i="14"/>
  <c r="AC23" i="14"/>
  <c r="AC21" i="14"/>
  <c r="AC19" i="14"/>
  <c r="AC16" i="14"/>
  <c r="I381" i="14"/>
  <c r="I349" i="14"/>
  <c r="H349" i="14"/>
  <c r="H345" i="14"/>
  <c r="I343" i="14"/>
  <c r="I338" i="14"/>
  <c r="H338" i="14"/>
  <c r="I322" i="14"/>
  <c r="I313" i="14"/>
  <c r="I311" i="14"/>
  <c r="I287" i="14"/>
  <c r="I272" i="14"/>
  <c r="H272" i="14"/>
  <c r="I248" i="14"/>
  <c r="H221" i="14"/>
  <c r="I199" i="14"/>
  <c r="H199" i="14"/>
  <c r="H197" i="14"/>
  <c r="I188" i="14"/>
  <c r="I186" i="14"/>
  <c r="H162" i="14"/>
  <c r="I160" i="14"/>
  <c r="H160" i="14"/>
  <c r="H94" i="14"/>
  <c r="I76" i="14"/>
  <c r="I11" i="14"/>
  <c r="H11" i="14"/>
  <c r="I9" i="14"/>
  <c r="H9" i="14"/>
  <c r="K46" i="24"/>
  <c r="J109" i="27"/>
  <c r="H360" i="14"/>
  <c r="H311" i="14"/>
  <c r="H306" i="14"/>
  <c r="H290" i="14"/>
  <c r="H287" i="14"/>
  <c r="H268" i="14"/>
  <c r="H238" i="14"/>
  <c r="H230" i="14"/>
  <c r="H208" i="14"/>
  <c r="H182" i="14"/>
  <c r="H148" i="14"/>
  <c r="H128" i="14"/>
  <c r="H82" i="14"/>
  <c r="H74" i="14"/>
  <c r="H35" i="14"/>
  <c r="H20" i="14"/>
  <c r="AC98" i="14"/>
  <c r="AC97" i="14"/>
  <c r="AC96" i="14"/>
  <c r="AC89" i="14"/>
  <c r="AC73" i="14"/>
  <c r="AC71" i="14"/>
  <c r="AC66" i="14"/>
  <c r="AC65" i="14"/>
  <c r="AC62" i="14"/>
  <c r="AC61" i="14"/>
  <c r="AC56" i="14"/>
  <c r="AC48" i="14"/>
  <c r="AC47" i="14"/>
  <c r="AC44" i="14"/>
  <c r="AC26" i="14"/>
  <c r="AC2" i="14"/>
  <c r="B61" i="14" s="1"/>
  <c r="H385" i="14"/>
  <c r="I380" i="14"/>
  <c r="H380" i="14"/>
  <c r="I374" i="14"/>
  <c r="I365" i="14"/>
  <c r="H361" i="14"/>
  <c r="I359" i="14"/>
  <c r="I306" i="14"/>
  <c r="H245" i="14"/>
  <c r="I243" i="14"/>
  <c r="I232" i="14"/>
  <c r="H232" i="14"/>
  <c r="I215" i="14"/>
  <c r="I204" i="14"/>
  <c r="I170" i="14"/>
  <c r="H83" i="14"/>
  <c r="I64" i="14"/>
  <c r="H64" i="14"/>
  <c r="I62" i="14"/>
  <c r="I60" i="14"/>
  <c r="I47" i="14"/>
  <c r="H47" i="14"/>
  <c r="H45" i="14"/>
  <c r="I43" i="14"/>
  <c r="H43" i="14"/>
  <c r="I41" i="14"/>
  <c r="H41" i="14"/>
  <c r="H16" i="14"/>
  <c r="I8" i="14"/>
  <c r="I6" i="14"/>
  <c r="I4" i="14"/>
  <c r="K9" i="22"/>
  <c r="K41" i="22" s="1"/>
  <c r="K43" i="22" s="1"/>
  <c r="J46" i="24"/>
  <c r="J45" i="24"/>
  <c r="H372" i="14"/>
  <c r="H308" i="14"/>
  <c r="H288" i="14"/>
  <c r="H248" i="14"/>
  <c r="H184" i="14"/>
  <c r="H134" i="14"/>
  <c r="H126" i="14"/>
  <c r="H88" i="14"/>
  <c r="H28" i="14"/>
  <c r="AC86" i="14"/>
  <c r="AC80" i="14"/>
  <c r="AC77" i="14"/>
  <c r="AC55" i="14"/>
  <c r="AC50" i="14"/>
  <c r="AC49" i="14"/>
  <c r="AC46" i="14"/>
  <c r="AC45" i="14"/>
  <c r="AC29" i="14"/>
  <c r="AC27" i="14"/>
  <c r="AC24" i="14"/>
  <c r="AC13" i="14"/>
  <c r="AC11" i="14"/>
  <c r="AC8" i="14"/>
  <c r="I386" i="14"/>
  <c r="I384" i="14"/>
  <c r="I342" i="14"/>
  <c r="I333" i="14"/>
  <c r="I331" i="14"/>
  <c r="I295" i="14"/>
  <c r="I286" i="14"/>
  <c r="I282" i="14"/>
  <c r="I275" i="14"/>
  <c r="I264" i="14"/>
  <c r="I255" i="14"/>
  <c r="I238" i="14"/>
  <c r="I231" i="14"/>
  <c r="I220" i="14"/>
  <c r="I218" i="14"/>
  <c r="H205" i="14"/>
  <c r="I200" i="14"/>
  <c r="I174" i="14"/>
  <c r="I167" i="14"/>
  <c r="I156" i="14"/>
  <c r="I154" i="14"/>
  <c r="I147" i="14"/>
  <c r="H142" i="14"/>
  <c r="I130" i="14"/>
  <c r="I128" i="14"/>
  <c r="I117" i="14"/>
  <c r="I99" i="14"/>
  <c r="H78" i="14"/>
  <c r="H67" i="14"/>
  <c r="I40" i="14"/>
  <c r="I38" i="14"/>
  <c r="I36" i="14"/>
  <c r="I26" i="14"/>
  <c r="I23" i="14"/>
  <c r="I17" i="14"/>
  <c r="K40" i="22"/>
  <c r="K19" i="23"/>
  <c r="J20" i="24"/>
  <c r="J19" i="24"/>
  <c r="I383" i="14"/>
  <c r="I373" i="14"/>
  <c r="H369" i="14"/>
  <c r="I367" i="14"/>
  <c r="I357" i="14"/>
  <c r="H353" i="14"/>
  <c r="I351" i="14"/>
  <c r="I341" i="14"/>
  <c r="H337" i="14"/>
  <c r="I335" i="14"/>
  <c r="I321" i="14"/>
  <c r="I312" i="14"/>
  <c r="I298" i="14"/>
  <c r="I288" i="14"/>
  <c r="I280" i="14"/>
  <c r="I274" i="14"/>
  <c r="I271" i="14"/>
  <c r="I269" i="14"/>
  <c r="I258" i="14"/>
  <c r="H249" i="14"/>
  <c r="I244" i="14"/>
  <c r="I242" i="14"/>
  <c r="H233" i="14"/>
  <c r="I228" i="14"/>
  <c r="I226" i="14"/>
  <c r="H217" i="14"/>
  <c r="I212" i="14"/>
  <c r="I210" i="14"/>
  <c r="H201" i="14"/>
  <c r="I196" i="14"/>
  <c r="I194" i="14"/>
  <c r="H185" i="14"/>
  <c r="I180" i="14"/>
  <c r="I178" i="14"/>
  <c r="H169" i="14"/>
  <c r="I164" i="14"/>
  <c r="I162" i="14"/>
  <c r="I136" i="14"/>
  <c r="I120" i="14"/>
  <c r="I104" i="14"/>
  <c r="I88" i="14"/>
  <c r="I66" i="14"/>
  <c r="I54" i="14"/>
  <c r="I52" i="14"/>
  <c r="I42" i="14"/>
  <c r="I39" i="14"/>
  <c r="I33" i="14"/>
  <c r="I22" i="14"/>
  <c r="I20" i="14"/>
  <c r="I10" i="14"/>
  <c r="I7" i="14"/>
  <c r="K19" i="24"/>
  <c r="H267" i="14"/>
  <c r="I267" i="14"/>
  <c r="I149" i="14"/>
  <c r="H149" i="14"/>
  <c r="I107" i="14"/>
  <c r="H107" i="14"/>
  <c r="I105" i="14"/>
  <c r="H105" i="14"/>
  <c r="I103" i="14"/>
  <c r="H103" i="14"/>
  <c r="I91" i="14"/>
  <c r="H91" i="14"/>
  <c r="I87" i="14"/>
  <c r="H87" i="14"/>
  <c r="K32" i="24"/>
  <c r="K47" i="24" s="1"/>
  <c r="K33" i="24"/>
  <c r="AC87" i="14"/>
  <c r="I379" i="14"/>
  <c r="H379" i="14"/>
  <c r="I347" i="14"/>
  <c r="H347" i="14"/>
  <c r="I315" i="14"/>
  <c r="H315" i="14"/>
  <c r="H14" i="14"/>
  <c r="H12" i="14"/>
  <c r="AC94" i="14"/>
  <c r="AC83" i="14"/>
  <c r="I297" i="14"/>
  <c r="H297" i="14"/>
  <c r="I293" i="14"/>
  <c r="H293" i="14"/>
  <c r="H257" i="14"/>
  <c r="I257" i="14"/>
  <c r="I253" i="14"/>
  <c r="H253" i="14"/>
  <c r="I139" i="14"/>
  <c r="H139" i="14"/>
  <c r="I137" i="14"/>
  <c r="H137" i="14"/>
  <c r="I135" i="14"/>
  <c r="H135" i="14"/>
  <c r="I123" i="14"/>
  <c r="H123" i="14"/>
  <c r="I121" i="14"/>
  <c r="H121" i="14"/>
  <c r="I119" i="14"/>
  <c r="H119" i="14"/>
  <c r="I89" i="14"/>
  <c r="H89" i="14"/>
  <c r="I75" i="14"/>
  <c r="H75" i="14"/>
  <c r="I73" i="14"/>
  <c r="H73" i="14"/>
  <c r="I69" i="14"/>
  <c r="H69" i="14"/>
  <c r="I63" i="14"/>
  <c r="H63" i="14"/>
  <c r="I31" i="14"/>
  <c r="H31" i="14"/>
  <c r="J33" i="24"/>
  <c r="J32" i="24"/>
  <c r="K32" i="23"/>
  <c r="K47" i="23" s="1"/>
  <c r="AC95" i="14"/>
  <c r="I363" i="14"/>
  <c r="H363" i="14"/>
  <c r="H2" i="14"/>
  <c r="B59" i="14" s="1"/>
  <c r="AC99" i="14"/>
  <c r="AC91" i="14"/>
  <c r="AC82" i="14"/>
  <c r="AC81" i="14"/>
  <c r="I371" i="14"/>
  <c r="H371" i="14"/>
  <c r="I355" i="14"/>
  <c r="H355" i="14"/>
  <c r="I339" i="14"/>
  <c r="H339" i="14"/>
  <c r="H323" i="14"/>
  <c r="I323" i="14"/>
  <c r="I305" i="14"/>
  <c r="H305" i="14"/>
  <c r="I285" i="14"/>
  <c r="H321" i="14"/>
  <c r="H313" i="14"/>
  <c r="H275" i="14"/>
  <c r="H261" i="14"/>
  <c r="H147" i="14"/>
  <c r="H55" i="14"/>
  <c r="H23" i="14"/>
  <c r="AC78" i="14"/>
  <c r="AC74" i="14"/>
  <c r="AC58" i="14"/>
  <c r="AC42" i="14"/>
  <c r="AC30" i="14"/>
  <c r="AC22" i="14"/>
  <c r="AC14" i="14"/>
  <c r="AC6" i="14"/>
  <c r="I385" i="14"/>
  <c r="I377" i="14"/>
  <c r="I369" i="14"/>
  <c r="I361" i="14"/>
  <c r="I353" i="14"/>
  <c r="I345" i="14"/>
  <c r="I337" i="14"/>
  <c r="I301" i="14"/>
  <c r="H331" i="14"/>
  <c r="H309" i="14"/>
  <c r="H265" i="14"/>
  <c r="AC70" i="14"/>
  <c r="AC54" i="14"/>
  <c r="AC38" i="14"/>
  <c r="AC28" i="14"/>
  <c r="AC20" i="14"/>
  <c r="AC12" i="14"/>
  <c r="AC4" i="14"/>
  <c r="I317" i="14"/>
  <c r="I332" i="14"/>
  <c r="I316" i="14"/>
  <c r="I300" i="14"/>
  <c r="I284" i="14"/>
  <c r="I268" i="14"/>
  <c r="I249" i="14"/>
  <c r="I241" i="14"/>
  <c r="I233" i="14"/>
  <c r="I225" i="14"/>
  <c r="I217" i="14"/>
  <c r="I209" i="14"/>
  <c r="I201" i="14"/>
  <c r="I193" i="14"/>
  <c r="I185" i="14"/>
  <c r="I177" i="14"/>
  <c r="I169" i="14"/>
  <c r="I161" i="14"/>
  <c r="I134" i="14"/>
  <c r="I118" i="14"/>
  <c r="I102" i="14"/>
  <c r="I86" i="14"/>
  <c r="J40" i="22"/>
  <c r="J42" i="22" s="1"/>
  <c r="J18" i="23"/>
  <c r="J19" i="23"/>
  <c r="I324" i="14"/>
  <c r="I308" i="14"/>
  <c r="I292" i="14"/>
  <c r="I276" i="14"/>
  <c r="I260" i="14"/>
  <c r="I245" i="14"/>
  <c r="I237" i="14"/>
  <c r="I229" i="14"/>
  <c r="I221" i="14"/>
  <c r="I213" i="14"/>
  <c r="I205" i="14"/>
  <c r="I197" i="14"/>
  <c r="I189" i="14"/>
  <c r="I181" i="14"/>
  <c r="I173" i="14"/>
  <c r="I165" i="14"/>
  <c r="I157" i="14"/>
  <c r="I142" i="14"/>
  <c r="I126" i="14"/>
  <c r="I110" i="14"/>
  <c r="I94" i="14"/>
  <c r="I78" i="14"/>
  <c r="I67" i="14"/>
  <c r="K42" i="22" l="1"/>
  <c r="J47" i="24"/>
  <c r="J47" i="23"/>
  <c r="J48" i="24"/>
  <c r="J43" i="22"/>
  <c r="J46" i="22" s="1"/>
  <c r="J46" i="23"/>
  <c r="K48" i="24"/>
  <c r="K46" i="23"/>
  <c r="K45" i="22" l="1"/>
  <c r="K46" i="22"/>
  <c r="J45" i="22"/>
</calcChain>
</file>

<file path=xl/sharedStrings.xml><?xml version="1.0" encoding="utf-8"?>
<sst xmlns="http://schemas.openxmlformats.org/spreadsheetml/2006/main" count="872" uniqueCount="437">
  <si>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</si>
  <si>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</si>
  <si>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</si>
  <si>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</si>
  <si>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</si>
  <si>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</si>
  <si>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</si>
  <si>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</si>
  <si>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</si>
  <si>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</si>
  <si>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</si>
  <si>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</si>
  <si>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</si>
  <si>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</si>
  <si>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</si>
  <si>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</si>
  <si>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</si>
  <si>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</si>
  <si>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</si>
  <si>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</si>
  <si>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</si>
  <si>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</si>
  <si>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</si>
  <si>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</si>
  <si>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</si>
  <si>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</si>
  <si>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</si>
  <si>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</si>
  <si>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</si>
  <si>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</si>
  <si>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</si>
  <si>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</si>
  <si>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</si>
  <si>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</si>
  <si>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</si>
  <si>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</si>
  <si>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</si>
  <si>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</si>
  <si>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</si>
  <si>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</si>
  <si>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</si>
  <si>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</si>
  <si>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</si>
  <si>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</si>
  <si>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</si>
  <si>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</si>
  <si>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</si>
  <si>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</si>
  <si>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</si>
  <si>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</si>
  <si>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</si>
  <si>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</si>
  <si>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</si>
  <si>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</si>
  <si>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</si>
  <si>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</si>
  <si>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</si>
  <si>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</si>
  <si>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</si>
  <si>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</si>
  <si>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</si>
  <si>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</si>
  <si>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</si>
  <si>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</si>
  <si>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</si>
  <si>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</si>
  <si>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</si>
  <si>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</si>
  <si>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</si>
  <si>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</si>
  <si>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</si>
  <si>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</si>
  <si>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</si>
  <si>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</si>
  <si>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</si>
  <si>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</si>
  <si>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</si>
  <si>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</si>
  <si>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</si>
  <si>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</si>
  <si>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</si>
  <si>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</si>
  <si>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</si>
  <si>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</si>
  <si>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</si>
  <si>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</si>
  <si>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</si>
  <si>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</si>
  <si>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</si>
  <si>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</si>
  <si>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</si>
  <si>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</si>
  <si>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</si>
  <si>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</si>
  <si>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</si>
  <si>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</si>
  <si>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</si>
  <si>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</si>
  <si>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</si>
  <si>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</si>
  <si>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</si>
  <si>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</si>
  <si>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</si>
  <si>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</si>
  <si>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</si>
  <si>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</si>
  <si>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</si>
  <si>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</si>
  <si>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</si>
  <si>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</si>
  <si>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</si>
  <si>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</si>
  <si>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</si>
  <si>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</si>
  <si>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</si>
  <si>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</si>
  <si>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</si>
  <si>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</si>
  <si>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</si>
  <si>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</si>
  <si>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</si>
  <si>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</si>
  <si>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</si>
  <si>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</si>
  <si>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</si>
  <si>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</si>
  <si>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</si>
  <si>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</si>
  <si>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</si>
  <si>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</si>
  <si>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</si>
  <si>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</si>
  <si>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</si>
  <si>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</si>
  <si>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</si>
  <si>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</si>
  <si>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</si>
  <si>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</si>
  <si>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</si>
  <si>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</si>
  <si>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</si>
  <si>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</si>
  <si>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</si>
  <si>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</si>
  <si>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</si>
  <si>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</si>
  <si>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</si>
  <si>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</si>
  <si>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</si>
  <si>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</si>
  <si>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</si>
  <si>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</si>
  <si>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</si>
  <si>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</si>
  <si>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</si>
  <si>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</si>
  <si>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</si>
  <si>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</si>
  <si>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</si>
  <si>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</si>
  <si>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</si>
  <si>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</si>
  <si>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</si>
  <si>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</si>
  <si>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</si>
  <si>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</si>
  <si>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</si>
  <si>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</si>
  <si>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</si>
  <si>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</si>
  <si>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</si>
  <si>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</si>
  <si>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</si>
  <si>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</si>
  <si>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</si>
  <si>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</si>
  <si>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</si>
  <si>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</si>
  <si>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</si>
  <si>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</si>
  <si>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</si>
  <si>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</si>
  <si>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</si>
  <si>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</si>
  <si>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</si>
  <si>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</si>
  <si>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</si>
  <si>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</si>
  <si>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</si>
  <si>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</si>
  <si>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</si>
  <si>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</si>
  <si>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</si>
  <si>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</si>
  <si>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</si>
  <si>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</si>
  <si>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</si>
  <si>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</si>
  <si>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</si>
  <si>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</si>
  <si>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</si>
  <si>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</si>
  <si>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</si>
  <si>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</si>
  <si>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</si>
  <si>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</si>
  <si>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</si>
  <si>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</si>
  <si>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</si>
  <si>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</si>
  <si>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</si>
  <si>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</si>
  <si>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</si>
  <si>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</si>
  <si>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</si>
  <si>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</si>
  <si>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</si>
  <si>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</si>
  <si>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</si>
  <si>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</si>
  <si>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</si>
  <si>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</si>
  <si>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</si>
  <si>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</si>
  <si>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</si>
  <si>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</si>
  <si>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</si>
  <si>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</si>
  <si>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</si>
  <si>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</si>
  <si>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</si>
  <si>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</si>
  <si>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</si>
  <si>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</si>
  <si>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</si>
  <si>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</si>
  <si>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</si>
  <si>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</si>
  <si>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</si>
  <si>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</si>
  <si>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</si>
  <si>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</si>
  <si>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</si>
  <si>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</si>
  <si>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</si>
  <si>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</si>
  <si>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</si>
  <si>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</si>
  <si>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</si>
  <si>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</si>
  <si>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</si>
  <si>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</si>
  <si>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</si>
  <si>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</si>
  <si>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</si>
  <si>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</si>
  <si>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</si>
  <si>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</si>
  <si>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</si>
  <si>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</si>
  <si>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</si>
  <si>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</si>
  <si>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</si>
  <si>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</si>
  <si>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</si>
  <si>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</si>
  <si>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</si>
  <si>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</si>
  <si>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</si>
  <si>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</si>
  <si>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</si>
  <si>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</si>
  <si>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</si>
  <si>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</si>
  <si>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</si>
  <si>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</si>
  <si>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</si>
  <si>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</si>
  <si>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</si>
  <si>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</si>
  <si>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</si>
  <si>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</si>
  <si>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</si>
  <si>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</si>
  <si>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</si>
  <si>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</si>
  <si>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</si>
  <si>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</si>
  <si>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</si>
  <si>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</si>
  <si>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</si>
  <si>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</si>
  <si>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</si>
  <si>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</si>
  <si>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</si>
  <si>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</si>
  <si>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</si>
  <si>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</si>
  <si>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</si>
  <si>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</si>
  <si>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</si>
  <si>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</si>
  <si>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</si>
  <si>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</si>
  <si>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</si>
  <si>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</si>
  <si>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</si>
  <si>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</si>
  <si>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</si>
  <si>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</si>
  <si>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</si>
  <si>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</si>
  <si>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</si>
  <si>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</si>
  <si>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</si>
  <si>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</si>
  <si>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</si>
  <si>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</si>
  <si>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</si>
  <si>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</si>
  <si>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</si>
  <si>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</si>
  <si>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</si>
  <si>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</si>
  <si>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</si>
  <si>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</si>
  <si>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</si>
  <si>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</si>
  <si>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</si>
  <si>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</si>
  <si>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</si>
  <si>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</si>
  <si>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</si>
  <si>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</si>
  <si>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</si>
  <si>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</si>
  <si>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</si>
  <si>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</si>
  <si>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</si>
  <si>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</si>
  <si>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</si>
  <si>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</si>
  <si>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</si>
  <si>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</si>
  <si>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</si>
  <si>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</si>
  <si>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</si>
  <si>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</si>
  <si>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</si>
  <si>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</si>
  <si>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</si>
  <si>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</si>
  <si>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</si>
  <si>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</si>
  <si>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</si>
  <si>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</si>
  <si>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</si>
  <si>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</si>
  <si>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</si>
  <si>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</si>
  <si>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</si>
  <si>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</si>
  <si>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</si>
  <si>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</si>
  <si>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</si>
  <si>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</si>
  <si>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</si>
  <si>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</si>
  <si>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</si>
  <si>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</si>
  <si>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</si>
  <si>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</si>
  <si>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</si>
  <si>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</si>
  <si>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</si>
  <si>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</si>
  <si>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</si>
  <si>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</si>
  <si>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</si>
  <si>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</si>
  <si>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</si>
  <si>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</si>
  <si>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</si>
  <si>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</si>
  <si>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</si>
  <si>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</si>
  <si>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</si>
  <si>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</si>
  <si>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</si>
  <si>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</si>
  <si>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</si>
  <si>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</si>
  <si>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</si>
  <si>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Prilog 1.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</si>
  <si>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</si>
  <si>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</si>
  <si>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</si>
  <si>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</si>
  <si>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</si>
  <si>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</si>
  <si>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</si>
  <si>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</si>
  <si>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</si>
  <si>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</si>
  <si>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</si>
  <si>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</si>
  <si>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ITAL-ICE d.o.o.</t>
  </si>
  <si>
    <t>DANICA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</si>
  <si>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</si>
  <si>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</si>
  <si>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</si>
  <si>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</si>
  <si>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</si>
  <si>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</si>
  <si>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</si>
  <si>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</si>
  <si>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</si>
  <si>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</si>
  <si>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</si>
  <si>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</si>
  <si>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</si>
  <si>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</si>
  <si>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</si>
  <si>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</si>
  <si>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</si>
  <si>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Vitković Miroslav</t>
  </si>
  <si>
    <t>draga.celiscak@podravka.hr</t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</si>
  <si>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</si>
  <si>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</si>
  <si>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</si>
  <si>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</si>
  <si>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</si>
  <si>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</si>
  <si>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</si>
  <si>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</si>
  <si>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</si>
  <si>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r>
      <rPr>
        <b/>
        <sz val="10"/>
        <rFont val="Arial"/>
        <family val="2"/>
        <charset val="238"/>
      </rPr>
      <t>Bilješke uz financijske izvještaje</t>
    </r>
    <r>
      <rPr>
        <sz val="10"/>
        <rFont val="Arial"/>
        <family val="2"/>
        <charset val="238"/>
      </rPr>
      <t xml:space="preserve">
Glavna obilježja poslovanja i važni događaji u 2010. godini
Neto dobit Grupe Podravka za 2010. godinu bez jednokratnih stavki, iznosi 151,1 milijun HRK 
1. Ukupna prodaja Grupe Podravka u 2010. godini iznosila je 3.522,3 milijuna HRK, što predstavlja pad od 2% u odnosu na isto razdoblje prošle godine. Prodaja strateškog poslovnog područja (SPP) Prehrana i pića iznosila je 2.778,1 milijuna HRK, što predstavlja pad prodaje od 2%, dok je prodaja SPP Farmaceutika iznosila 744,2 milijuna HRK, što je pad prodaje od 1%. 
2. Operativni troškovi Grupe Podravka niži su za 133,6 milijuna HRK (-4%).
3. Operativna dobit (EBIT) Grupe Podravka iznosi 204,9 milijuna HRK, dok operativna marža (EBIT marža) iznosi 5,8%.
4. Ostvarena neto dobit Grupe Podravka iznosi 84,2 milijuna HRK, nakon izvršenih rezervacija za ugovorni odnos s OTP Bank Nyrt. od 21 milijun HRK, usklađenja vrijednosti obveznica od 34,2 milijuna HRK te isplaćenih otpremnina u iznosu od 12,5 milijuna HRK.
5. Ukupna vrijednost kapitalnih ulaganja u promatranom razdoblju iznosila je 87,4 milijuna HRK.
6. Hrvatski potrošači izabrali su Podravku kao najbolju hrvatsku kompaniju po omjeru cijene i kvalitete svojih proizvoda, dodijelivši joj time Best Buy Award. Ovaj certifikat dodjeljuje Best Buy Award Hrvatska u suradnji s tvrtkama Axios i PriceWaterhouseCoopers. Podravka je osvojila certifikate u čak osam kategorija: Gotova jela (konzervirana), Dodaci jelima, Juhe iz vrećice, Konzervirano povrće, Konzervirano voće, Riblje konzerve, Žitarice za doručak i Prilozi jelima.
7. Podravka je u studenom 2010. godine započela proizvodnju Goveđeg gulaša u SAD-u. Popularni Podravkin Goveđi gulaš u SAD-u se proizvodi po svojoj originalnoj recepturi i prepoznatljivom brandu kakav se kupuje u Hrvatskoj, brojnim europskim zemljama i Australiji. 
8. Uprava Podravke d.d. donijela je Odluku o refinanciranju kratkoročnih kreditnih obveza zaduženjem u iznosu od 100 milijuna EUR i to kroz sindicirani kredit na rok od pet godina.
Računovodstvene politike u 2010. godini nisu se mijenjale.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</si>
</sst>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7" fillId="0" borderId="0"/>
    <xf numFmtId="0" fontId="10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6" xfId="0" applyNumberFormat="1" applyBorder="1"/>
    <xf numFmtId="1" fontId="0" fillId="0" borderId="5" xfId="0" applyNumberFormat="1" applyBorder="1"/>
    <xf numFmtId="1" fontId="0" fillId="0" borderId="0" xfId="0" applyNumberFormat="1" applyBorder="1"/>
    <xf numFmtId="3" fontId="2" fillId="2" borderId="13" xfId="0" applyNumberFormat="1" applyFont="1" applyFill="1" applyBorder="1" applyAlignment="1" applyProtection="1">
      <alignment vertical="center"/>
      <protection hidden="1"/>
    </xf>
    <xf numFmtId="3" fontId="2" fillId="2" borderId="14" xfId="0" applyNumberFormat="1" applyFont="1" applyFill="1" applyBorder="1" applyAlignment="1" applyProtection="1">
      <alignment vertical="center"/>
      <protection hidden="1"/>
    </xf>
    <xf numFmtId="0" fontId="7" fillId="0" borderId="0" xfId="2" applyFont="1" applyAlignment="1"/>
    <xf numFmtId="0" fontId="1" fillId="0" borderId="0" xfId="2" applyFont="1" applyAlignment="1"/>
    <xf numFmtId="14" fontId="4" fillId="2" borderId="9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7" fillId="0" borderId="0" xfId="2" applyFont="1" applyAlignment="1" applyProtection="1">
      <protection hidden="1"/>
    </xf>
    <xf numFmtId="0" fontId="12" fillId="0" borderId="0" xfId="2" applyFont="1" applyBorder="1" applyAlignment="1" applyProtection="1">
      <alignment horizontal="right" vertical="center" wrapText="1"/>
      <protection hidden="1"/>
    </xf>
    <xf numFmtId="0" fontId="12" fillId="0" borderId="0" xfId="2" applyFont="1" applyAlignment="1" applyProtection="1">
      <alignment horizontal="right"/>
      <protection hidden="1"/>
    </xf>
    <xf numFmtId="0" fontId="12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wrapText="1"/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1" fontId="4" fillId="2" borderId="17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3" fontId="4" fillId="2" borderId="17" xfId="2" applyNumberFormat="1" applyFont="1" applyFill="1" applyBorder="1" applyAlignment="1" applyProtection="1">
      <alignment horizontal="right" vertical="center"/>
      <protection locked="0" hidden="1"/>
    </xf>
    <xf numFmtId="0" fontId="4" fillId="2" borderId="1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/>
      <protection hidden="1"/>
    </xf>
    <xf numFmtId="0" fontId="5" fillId="0" borderId="0" xfId="2" applyFont="1" applyAlignment="1" applyProtection="1">
      <protection hidden="1"/>
    </xf>
    <xf numFmtId="49" fontId="4" fillId="2" borderId="17" xfId="2" applyNumberFormat="1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horizontal="left" vertical="top" wrapText="1"/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Alignment="1" applyProtection="1">
      <alignment horizontal="left" vertical="top" indent="2"/>
      <protection hidden="1"/>
    </xf>
    <xf numFmtId="0" fontId="7" fillId="0" borderId="0" xfId="2" applyFont="1" applyAlignment="1" applyProtection="1">
      <alignment horizontal="left" vertical="top" wrapText="1" indent="2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4" fillId="2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/>
    <xf numFmtId="49" fontId="4" fillId="2" borderId="0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2" applyNumberFormat="1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18" xfId="2" applyFont="1" applyBorder="1" applyAlignment="1" applyProtection="1">
      <protection hidden="1"/>
    </xf>
    <xf numFmtId="0" fontId="7" fillId="0" borderId="0" xfId="2" applyFont="1" applyAlignment="1" applyProtection="1">
      <alignment vertical="top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13" fillId="0" borderId="0" xfId="2" applyFont="1" applyBorder="1" applyAlignment="1" applyProtection="1">
      <alignment vertical="center"/>
      <protection hidden="1"/>
    </xf>
    <xf numFmtId="0" fontId="13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19" xfId="2" applyFont="1" applyBorder="1" applyAlignment="1" applyProtection="1">
      <protection hidden="1"/>
    </xf>
    <xf numFmtId="0" fontId="7" fillId="0" borderId="19" xfId="2" applyFont="1" applyBorder="1" applyAlignment="1"/>
    <xf numFmtId="0" fontId="7" fillId="0" borderId="0" xfId="2" applyFont="1" applyFill="1" applyBorder="1" applyAlignment="1" applyProtection="1">
      <alignment horizontal="right" vertical="top" wrapText="1"/>
      <protection hidden="1"/>
    </xf>
    <xf numFmtId="0" fontId="9" fillId="0" borderId="0" xfId="4" applyFont="1" applyAlignment="1">
      <alignment horizontal="center"/>
    </xf>
    <xf numFmtId="0" fontId="14" fillId="0" borderId="0" xfId="4" applyFont="1">
      <alignment vertical="top"/>
    </xf>
    <xf numFmtId="0" fontId="8" fillId="0" borderId="0" xfId="4" applyFont="1" applyAlignment="1">
      <alignment horizontal="center"/>
    </xf>
    <xf numFmtId="0" fontId="14" fillId="0" borderId="0" xfId="4" applyFont="1" applyAlignment="1"/>
    <xf numFmtId="0" fontId="15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center"/>
      <protection hidden="1"/>
    </xf>
    <xf numFmtId="0" fontId="16" fillId="0" borderId="5" xfId="4" applyFont="1" applyFill="1" applyBorder="1" applyAlignment="1" applyProtection="1">
      <alignment horizontal="center" vertical="center"/>
      <protection hidden="1"/>
    </xf>
    <xf numFmtId="0" fontId="16" fillId="0" borderId="0" xfId="4" applyFont="1" applyFill="1" applyBorder="1" applyAlignment="1" applyProtection="1">
      <alignment horizontal="center" vertical="center"/>
      <protection hidden="1"/>
    </xf>
    <xf numFmtId="14" fontId="16" fillId="2" borderId="0" xfId="4" applyNumberFormat="1" applyFont="1" applyFill="1" applyBorder="1" applyAlignment="1" applyProtection="1">
      <alignment horizontal="center" vertical="center"/>
      <protection locked="0"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horizontal="center" vertical="center"/>
      <protection hidden="1"/>
    </xf>
    <xf numFmtId="0" fontId="14" fillId="0" borderId="0" xfId="0" applyFont="1"/>
    <xf numFmtId="164" fontId="4" fillId="0" borderId="14" xfId="0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/>
    </xf>
    <xf numFmtId="0" fontId="18" fillId="0" borderId="0" xfId="0" applyFont="1"/>
    <xf numFmtId="0" fontId="18" fillId="0" borderId="0" xfId="4" applyFont="1" applyBorder="1" applyAlignment="1"/>
    <xf numFmtId="0" fontId="19" fillId="3" borderId="2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1" fillId="0" borderId="0" xfId="0" applyFont="1"/>
    <xf numFmtId="0" fontId="20" fillId="3" borderId="21" xfId="0" applyFont="1" applyFill="1" applyBorder="1" applyAlignment="1">
      <alignment horizontal="center" vertical="center"/>
    </xf>
    <xf numFmtId="49" fontId="20" fillId="3" borderId="2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164" fontId="19" fillId="0" borderId="4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20" fillId="3" borderId="20" xfId="0" applyFont="1" applyFill="1" applyBorder="1" applyAlignment="1">
      <alignment horizontal="center" vertical="center" wrapText="1"/>
    </xf>
    <xf numFmtId="0" fontId="20" fillId="0" borderId="0" xfId="0" applyFont="1"/>
    <xf numFmtId="0" fontId="18" fillId="0" borderId="0" xfId="0" applyFont="1" applyBorder="1" applyAlignment="1">
      <alignment horizontal="center" vertical="center" wrapText="1"/>
    </xf>
    <xf numFmtId="0" fontId="18" fillId="0" borderId="0" xfId="4" applyFont="1" applyAlignment="1">
      <alignment wrapText="1"/>
    </xf>
    <xf numFmtId="0" fontId="18" fillId="0" borderId="0" xfId="4" applyFont="1" applyBorder="1" applyAlignment="1">
      <alignment wrapText="1"/>
    </xf>
    <xf numFmtId="49" fontId="20" fillId="3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164" fontId="19" fillId="0" borderId="14" xfId="0" applyNumberFormat="1" applyFont="1" applyFill="1" applyBorder="1" applyAlignment="1">
      <alignment horizontal="center" vertical="center"/>
    </xf>
    <xf numFmtId="3" fontId="14" fillId="0" borderId="0" xfId="0" applyNumberFormat="1" applyFont="1"/>
    <xf numFmtId="4" fontId="0" fillId="0" borderId="0" xfId="0" applyNumberFormat="1"/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Border="1"/>
    <xf numFmtId="0" fontId="9" fillId="0" borderId="0" xfId="2" applyFont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4" xfId="2" applyFont="1" applyBorder="1" applyAlignment="1" applyProtection="1">
      <alignment horizontal="center" vertical="top"/>
      <protection hidden="1"/>
    </xf>
    <xf numFmtId="0" fontId="7" fillId="0" borderId="24" xfId="2" applyFont="1" applyBorder="1" applyAlignment="1">
      <alignment horizontal="center"/>
    </xf>
    <xf numFmtId="0" fontId="7" fillId="0" borderId="24" xfId="2" applyFont="1" applyBorder="1" applyAlignment="1"/>
    <xf numFmtId="0" fontId="7" fillId="0" borderId="0" xfId="2" applyFont="1" applyFill="1" applyBorder="1" applyAlignment="1" applyProtection="1">
      <alignment horizontal="center" vertical="top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Alignment="1" applyProtection="1">
      <alignment horizontal="right" vertical="center" wrapText="1"/>
      <protection hidden="1"/>
    </xf>
    <xf numFmtId="0" fontId="7" fillId="0" borderId="5" xfId="2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2" applyNumberFormat="1" applyFont="1" applyBorder="1" applyAlignment="1" applyProtection="1">
      <alignment horizontal="left" vertical="center"/>
      <protection locked="0" hidden="1"/>
    </xf>
    <xf numFmtId="49" fontId="4" fillId="0" borderId="8" xfId="2" applyNumberFormat="1" applyFont="1" applyBorder="1" applyAlignment="1" applyProtection="1">
      <alignment horizontal="left" vertical="center"/>
      <protection locked="0"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5" xfId="2" applyFont="1" applyBorder="1" applyAlignment="1" applyProtection="1">
      <alignment horizontal="right"/>
      <protection hidden="1"/>
    </xf>
    <xf numFmtId="49" fontId="4" fillId="2" borderId="6" xfId="2" applyNumberFormat="1" applyFont="1" applyFill="1" applyBorder="1" applyAlignment="1" applyProtection="1">
      <alignment horizontal="left" vertical="center"/>
      <protection locked="0" hidden="1"/>
    </xf>
    <xf numFmtId="0" fontId="7" fillId="0" borderId="8" xfId="2" applyFont="1" applyBorder="1" applyAlignment="1">
      <alignment horizontal="left" vertical="center"/>
    </xf>
    <xf numFmtId="0" fontId="13" fillId="0" borderId="0" xfId="2" applyFont="1" applyAlignment="1" applyProtection="1">
      <alignment horizontal="left"/>
      <protection hidden="1"/>
    </xf>
    <xf numFmtId="0" fontId="1" fillId="0" borderId="0" xfId="2" applyFont="1" applyAlignment="1"/>
    <xf numFmtId="0" fontId="4" fillId="2" borderId="6" xfId="2" applyFont="1" applyFill="1" applyBorder="1" applyAlignment="1" applyProtection="1">
      <alignment horizontal="left" vertical="center"/>
      <protection locked="0" hidden="1"/>
    </xf>
    <xf numFmtId="0" fontId="4" fillId="0" borderId="7" xfId="2" applyFont="1" applyBorder="1" applyAlignment="1" applyProtection="1">
      <alignment horizontal="left" vertical="center"/>
      <protection locked="0" hidden="1"/>
    </xf>
    <xf numFmtId="49" fontId="4" fillId="2" borderId="6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/>
    <xf numFmtId="0" fontId="7" fillId="0" borderId="8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18" xfId="2" applyFont="1" applyBorder="1" applyAlignment="1" applyProtection="1">
      <alignment horizontal="center"/>
      <protection hidden="1"/>
    </xf>
    <xf numFmtId="0" fontId="4" fillId="2" borderId="6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6" fillId="2" borderId="6" xfId="1" applyFill="1" applyBorder="1" applyAlignment="1" applyProtection="1">
      <protection locked="0" hidden="1"/>
    </xf>
    <xf numFmtId="0" fontId="4" fillId="0" borderId="7" xfId="2" applyFont="1" applyBorder="1" applyAlignment="1" applyProtection="1">
      <protection locked="0" hidden="1"/>
    </xf>
    <xf numFmtId="0" fontId="4" fillId="0" borderId="8" xfId="2" applyFont="1" applyBorder="1" applyAlignment="1" applyProtection="1">
      <protection locked="0" hidden="1"/>
    </xf>
    <xf numFmtId="0" fontId="7" fillId="0" borderId="16" xfId="2" applyFont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7" xfId="2" applyFont="1" applyBorder="1" applyAlignment="1">
      <alignment horizontal="left" vertical="center"/>
    </xf>
    <xf numFmtId="1" fontId="4" fillId="2" borderId="6" xfId="2" applyNumberFormat="1" applyFont="1" applyFill="1" applyBorder="1" applyAlignment="1" applyProtection="1">
      <alignment horizontal="center" vertical="center"/>
      <protection locked="0" hidden="1"/>
    </xf>
    <xf numFmtId="1" fontId="4" fillId="2" borderId="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5" xfId="2" applyFont="1" applyFill="1" applyBorder="1" applyAlignment="1" applyProtection="1">
      <alignment horizontal="left" vertical="center" wrapText="1"/>
      <protection hidden="1"/>
    </xf>
    <xf numFmtId="0" fontId="11" fillId="0" borderId="0" xfId="2" applyFont="1" applyBorder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5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9" fillId="0" borderId="0" xfId="4" applyFont="1" applyAlignment="1">
      <alignment horizontal="center"/>
    </xf>
    <xf numFmtId="0" fontId="8" fillId="0" borderId="7" xfId="4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14" fontId="8" fillId="2" borderId="25" xfId="4" applyNumberFormat="1" applyFont="1" applyFill="1" applyBorder="1" applyAlignment="1" applyProtection="1">
      <alignment horizontal="center" vertical="center"/>
      <protection locked="0" hidden="1"/>
    </xf>
    <xf numFmtId="0" fontId="14" fillId="0" borderId="26" xfId="4" applyFont="1" applyBorder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4" fillId="0" borderId="0" xfId="4" applyFont="1" applyAlignment="1"/>
    <xf numFmtId="0" fontId="4" fillId="4" borderId="26" xfId="0" applyFont="1" applyFill="1" applyBorder="1" applyAlignment="1">
      <alignment horizontal="left" vertical="center" wrapText="1"/>
    </xf>
    <xf numFmtId="0" fontId="8" fillId="0" borderId="0" xfId="4" applyFont="1" applyBorder="1" applyAlignment="1">
      <alignment horizontal="center" vertical="top"/>
    </xf>
    <xf numFmtId="0" fontId="8" fillId="0" borderId="5" xfId="4" applyFont="1" applyBorder="1" applyAlignment="1"/>
    <xf numFmtId="0" fontId="14" fillId="0" borderId="26" xfId="4" applyFont="1" applyBorder="1" applyAlignment="1"/>
    <xf numFmtId="0" fontId="15" fillId="0" borderId="0" xfId="4" applyFont="1" applyFill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/>
    </xf>
    <xf numFmtId="0" fontId="18" fillId="0" borderId="0" xfId="4" applyFont="1" applyAlignment="1"/>
    <xf numFmtId="0" fontId="4" fillId="5" borderId="25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vertical="center" wrapText="1"/>
    </xf>
    <xf numFmtId="0" fontId="14" fillId="5" borderId="26" xfId="0" applyFont="1" applyFill="1" applyBorder="1" applyAlignment="1">
      <alignment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34" xfId="0" applyFont="1" applyFill="1" applyBorder="1" applyAlignment="1">
      <alignment horizontal="left" vertical="center" wrapText="1"/>
    </xf>
    <xf numFmtId="0" fontId="21" fillId="5" borderId="34" xfId="0" applyFont="1" applyFill="1" applyBorder="1" applyAlignment="1">
      <alignment vertical="center" wrapText="1"/>
    </xf>
    <xf numFmtId="0" fontId="21" fillId="5" borderId="26" xfId="0" applyFont="1" applyFill="1" applyBorder="1" applyAlignment="1">
      <alignment vertical="center" wrapText="1"/>
    </xf>
    <xf numFmtId="14" fontId="16" fillId="2" borderId="38" xfId="4" applyNumberFormat="1" applyFont="1" applyFill="1" applyBorder="1" applyAlignment="1" applyProtection="1">
      <alignment horizontal="center" vertical="center"/>
      <protection locked="0" hidden="1"/>
    </xf>
    <xf numFmtId="0" fontId="18" fillId="0" borderId="26" xfId="4" applyFont="1" applyBorder="1" applyAlignment="1">
      <alignment vertical="center"/>
    </xf>
    <xf numFmtId="0" fontId="19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6" fillId="0" borderId="0" xfId="4" applyFont="1" applyBorder="1" applyAlignment="1">
      <alignment horizontal="center" wrapText="1"/>
    </xf>
    <xf numFmtId="0" fontId="18" fillId="0" borderId="39" xfId="4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1" fillId="0" borderId="23" xfId="0" applyFont="1" applyBorder="1"/>
    <xf numFmtId="0" fontId="21" fillId="0" borderId="32" xfId="0" applyFont="1" applyBorder="1"/>
    <xf numFmtId="0" fontId="21" fillId="0" borderId="15" xfId="0" applyFont="1" applyBorder="1"/>
    <xf numFmtId="0" fontId="21" fillId="0" borderId="33" xfId="0" applyFont="1" applyBorder="1"/>
    <xf numFmtId="14" fontId="16" fillId="2" borderId="25" xfId="4" applyNumberFormat="1" applyFont="1" applyFill="1" applyBorder="1" applyAlignment="1" applyProtection="1">
      <alignment horizontal="center" vertical="center"/>
      <protection locked="0" hidden="1"/>
    </xf>
    <xf numFmtId="0" fontId="16" fillId="0" borderId="7" xfId="4" applyFont="1" applyBorder="1" applyAlignment="1">
      <alignment horizontal="center" vertical="top"/>
    </xf>
    <xf numFmtId="0" fontId="16" fillId="0" borderId="8" xfId="4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16" fillId="0" borderId="0" xfId="4" applyFont="1" applyFill="1" applyBorder="1" applyAlignment="1" applyProtection="1">
      <alignment horizontal="center" vertical="center"/>
      <protection hidden="1"/>
    </xf>
    <xf numFmtId="14" fontId="16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4" applyFont="1" applyBorder="1" applyAlignment="1">
      <alignment vertical="center"/>
    </xf>
    <xf numFmtId="0" fontId="19" fillId="3" borderId="22" xfId="0" applyFont="1" applyFill="1" applyBorder="1" applyAlignment="1">
      <alignment horizontal="center" vertical="center" wrapText="1"/>
    </xf>
    <xf numFmtId="49" fontId="20" fillId="3" borderId="2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7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86"/>
  <sheetViews>
    <sheetView showGridLines="0" showRowColHeaders="0" workbookViewId="0">
      <pane ySplit="1" topLeftCell="A2" activePane="bottomLeft" state="frozen"/>
      <selection pane="bottomLeft"/>
    </sheetView>
  </sheetViews>
  <sheetFormatPr defaultColWidth="0" defaultRowHeight="12.75" zeroHeight="1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hidden="1" x14ac:dyDescent="0.2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3" t="s">
        <v>338</v>
      </c>
      <c r="K1" s="33" t="s">
        <v>339</v>
      </c>
      <c r="L1" s="33" t="s">
        <v>340</v>
      </c>
      <c r="M1" s="33" t="s">
        <v>341</v>
      </c>
      <c r="N1" s="33" t="s">
        <v>342</v>
      </c>
      <c r="O1" s="33" t="s">
        <v>343</v>
      </c>
      <c r="P1" s="33" t="s">
        <v>344</v>
      </c>
      <c r="Q1" s="33" t="s">
        <v>345</v>
      </c>
      <c r="R1" s="33" t="s">
        <v>346</v>
      </c>
      <c r="S1" s="33" t="s">
        <v>347</v>
      </c>
      <c r="T1" s="33" t="s">
        <v>348</v>
      </c>
      <c r="U1" s="33" t="s">
        <v>34</v>
      </c>
      <c r="V1" s="33" t="s">
        <v>35</v>
      </c>
      <c r="W1" s="33" t="s">
        <v>36</v>
      </c>
      <c r="X1" s="33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idden="1" x14ac:dyDescent="0.2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t="shared" ref="H2:H65" si="0">J2/100*F2+2*K2/100*F2</f>
        <v>#REF!</v>
      </c>
      <c r="I2" s="15" t="e">
        <f>ABS(ROUND(J2,0)-J2)+ABS(ROUND(K2,0)-K2)</f>
        <v>#REF!</v>
      </c>
      <c r="J2" s="34" t="e">
        <f>#REF!</f>
        <v>#REF!</v>
      </c>
      <c r="K2" s="35" t="e">
        <f>#REF!</f>
        <v>#REF!</v>
      </c>
      <c r="L2" s="3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5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LEN(Y2)+LEN(Z2)+LEN(AA2)+INT(AB2)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hidden="1" x14ac:dyDescent="0.2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t="shared" ref="I3:I66" si="1">ABS(ROUND(J3,0)-J3)+ABS(ROUND(K3,0)-K3)</f>
        <v>#REF!</v>
      </c>
      <c r="J3" s="34" t="e">
        <f>#REF!</f>
        <v>#REF!</v>
      </c>
      <c r="K3" s="35" t="e">
        <f>#REF!</f>
        <v>#REF!</v>
      </c>
      <c r="L3" s="34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2">LEN(Y3)+LEN(Z3)+LEN(AA3)+INT(AB3)</f>
        <v>#REF!</v>
      </c>
    </row>
    <row r="4" spans="1:33" hidden="1" x14ac:dyDescent="0.2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4" t="e">
        <f>#REF!</f>
        <v>#REF!</v>
      </c>
      <c r="K4" s="35" t="e">
        <f>#REF!</f>
        <v>#REF!</v>
      </c>
      <c r="L4" s="3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2"/>
        <v>#REF!</v>
      </c>
    </row>
    <row r="5" spans="1:33" hidden="1" x14ac:dyDescent="0.2">
      <c r="A5" t="s">
        <v>358</v>
      </c>
      <c r="B5" s="8">
        <f>IF(ISNUMBER(#REF!),#REF!, 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4" t="e">
        <f>#REF!</f>
        <v>#REF!</v>
      </c>
      <c r="K5" s="35" t="e">
        <f>#REF!</f>
        <v>#REF!</v>
      </c>
      <c r="L5" s="34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2"/>
        <v>#REF!</v>
      </c>
    </row>
    <row r="6" spans="1:33" hidden="1" x14ac:dyDescent="0.2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4" t="e">
        <f>#REF!</f>
        <v>#REF!</v>
      </c>
      <c r="K6" s="35" t="e">
        <f>#REF!</f>
        <v>#REF!</v>
      </c>
      <c r="L6" s="3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5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2"/>
        <v>#REF!</v>
      </c>
    </row>
    <row r="7" spans="1:33" hidden="1" x14ac:dyDescent="0.2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4" t="e">
        <f>#REF!</f>
        <v>#REF!</v>
      </c>
      <c r="K7" s="35" t="e">
        <f>#REF!</f>
        <v>#REF!</v>
      </c>
      <c r="L7" s="3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5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2"/>
        <v>#REF!</v>
      </c>
    </row>
    <row r="8" spans="1:33" hidden="1" x14ac:dyDescent="0.2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4" t="e">
        <f>#REF!</f>
        <v>#REF!</v>
      </c>
      <c r="K8" s="35" t="e">
        <f>#REF!</f>
        <v>#REF!</v>
      </c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5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2"/>
        <v>#REF!</v>
      </c>
    </row>
    <row r="9" spans="1:33" hidden="1" x14ac:dyDescent="0.2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4" t="e">
        <f>#REF!</f>
        <v>#REF!</v>
      </c>
      <c r="K9" s="35" t="e">
        <f>#REF!</f>
        <v>#REF!</v>
      </c>
      <c r="L9" s="3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5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2"/>
        <v>#REF!</v>
      </c>
    </row>
    <row r="10" spans="1:33" hidden="1" x14ac:dyDescent="0.2">
      <c r="A10" t="s">
        <v>352</v>
      </c>
      <c r="B10" s="8" t="e">
        <f>TEXT(#REF!, 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4" t="e">
        <f>#REF!</f>
        <v>#REF!</v>
      </c>
      <c r="K10" s="35" t="e">
        <f>#REF!</f>
        <v>#REF!</v>
      </c>
      <c r="L10" s="3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5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2"/>
        <v>#REF!</v>
      </c>
    </row>
    <row r="11" spans="1:33" hidden="1" x14ac:dyDescent="0.2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4" t="e">
        <f>#REF!</f>
        <v>#REF!</v>
      </c>
      <c r="K11" s="35" t="e">
        <f>#REF!</f>
        <v>#REF!</v>
      </c>
      <c r="L11" s="3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5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2"/>
        <v>#REF!</v>
      </c>
    </row>
    <row r="12" spans="1:33" hidden="1" x14ac:dyDescent="0.2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4" t="e">
        <f>#REF!</f>
        <v>#REF!</v>
      </c>
      <c r="K12" s="35" t="e">
        <f>#REF!</f>
        <v>#REF!</v>
      </c>
      <c r="L12" s="3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5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2"/>
        <v>#REF!</v>
      </c>
    </row>
    <row r="13" spans="1:33" hidden="1" x14ac:dyDescent="0.2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4" t="e">
        <f>#REF!</f>
        <v>#REF!</v>
      </c>
      <c r="K13" s="35" t="e">
        <f>#REF!</f>
        <v>#REF!</v>
      </c>
      <c r="L13" s="3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5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2"/>
        <v>#REF!</v>
      </c>
    </row>
    <row r="14" spans="1:33" hidden="1" x14ac:dyDescent="0.2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4" t="e">
        <f>#REF!</f>
        <v>#REF!</v>
      </c>
      <c r="K14" s="35" t="e">
        <f>#REF!</f>
        <v>#REF!</v>
      </c>
      <c r="L14" s="3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5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2"/>
        <v>#REF!</v>
      </c>
    </row>
    <row r="15" spans="1:33" hidden="1" x14ac:dyDescent="0.2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4" t="e">
        <f>#REF!</f>
        <v>#REF!</v>
      </c>
      <c r="K15" s="35" t="e">
        <f>#REF!</f>
        <v>#REF!</v>
      </c>
      <c r="L15" s="3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5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2"/>
        <v>#REF!</v>
      </c>
    </row>
    <row r="16" spans="1:33" hidden="1" x14ac:dyDescent="0.2">
      <c r="A16" t="s">
        <v>356</v>
      </c>
      <c r="B16" s="8" t="e">
        <f>TEXT(#REF!, 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4" t="e">
        <f>#REF!</f>
        <v>#REF!</v>
      </c>
      <c r="K16" s="35" t="e">
        <f>#REF!</f>
        <v>#REF!</v>
      </c>
      <c r="L16" s="3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5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2"/>
        <v>#REF!</v>
      </c>
    </row>
    <row r="17" spans="1:29" hidden="1" x14ac:dyDescent="0.2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4" t="e">
        <f>#REF!</f>
        <v>#REF!</v>
      </c>
      <c r="K17" s="35" t="e">
        <f>#REF!</f>
        <v>#REF!</v>
      </c>
      <c r="L17" s="3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5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2"/>
        <v>#REF!</v>
      </c>
    </row>
    <row r="18" spans="1:29" hidden="1" x14ac:dyDescent="0.2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4" t="e">
        <f>#REF!</f>
        <v>#REF!</v>
      </c>
      <c r="K18" s="35" t="e">
        <f>#REF!</f>
        <v>#REF!</v>
      </c>
      <c r="L18" s="3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5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2"/>
        <v>#REF!</v>
      </c>
    </row>
    <row r="19" spans="1:29" hidden="1" x14ac:dyDescent="0.2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4" t="e">
        <f>#REF!</f>
        <v>#REF!</v>
      </c>
      <c r="K19" s="35" t="e">
        <f>#REF!</f>
        <v>#REF!</v>
      </c>
      <c r="L19" s="3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5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2"/>
        <v>#REF!</v>
      </c>
    </row>
    <row r="20" spans="1:29" hidden="1" x14ac:dyDescent="0.2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4" t="e">
        <f>#REF!</f>
        <v>#REF!</v>
      </c>
      <c r="K20" s="35" t="e">
        <f>#REF!</f>
        <v>#REF!</v>
      </c>
      <c r="L20" s="3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5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2"/>
        <v>#REF!</v>
      </c>
    </row>
    <row r="21" spans="1:29" hidden="1" x14ac:dyDescent="0.2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4" t="e">
        <f>#REF!</f>
        <v>#REF!</v>
      </c>
      <c r="K21" s="35" t="e">
        <f>#REF!</f>
        <v>#REF!</v>
      </c>
      <c r="L21" s="3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2"/>
        <v>#REF!</v>
      </c>
    </row>
    <row r="22" spans="1:29" hidden="1" x14ac:dyDescent="0.2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4" t="e">
        <f>#REF!</f>
        <v>#REF!</v>
      </c>
      <c r="K22" s="35" t="e">
        <f>#REF!</f>
        <v>#REF!</v>
      </c>
      <c r="L22" s="3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5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2"/>
        <v>#REF!</v>
      </c>
    </row>
    <row r="23" spans="1:29" hidden="1" x14ac:dyDescent="0.2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4" t="e">
        <f>#REF!</f>
        <v>#REF!</v>
      </c>
      <c r="K23" s="35" t="e">
        <f>#REF!</f>
        <v>#REF!</v>
      </c>
      <c r="L23" s="34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5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2"/>
        <v>#REF!</v>
      </c>
    </row>
    <row r="24" spans="1:29" hidden="1" x14ac:dyDescent="0.2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4" t="e">
        <f>#REF!</f>
        <v>#REF!</v>
      </c>
      <c r="K24" s="35" t="e">
        <f>#REF!</f>
        <v>#REF!</v>
      </c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5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2"/>
        <v>#REF!</v>
      </c>
    </row>
    <row r="25" spans="1:29" hidden="1" x14ac:dyDescent="0.2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4" t="e">
        <f>#REF!</f>
        <v>#REF!</v>
      </c>
      <c r="K25" s="35" t="e">
        <f>#REF!</f>
        <v>#REF!</v>
      </c>
      <c r="L25" s="3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5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2"/>
        <v>#REF!</v>
      </c>
    </row>
    <row r="26" spans="1:29" hidden="1" x14ac:dyDescent="0.2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4" t="e">
        <f>#REF!</f>
        <v>#REF!</v>
      </c>
      <c r="K26" s="35" t="e">
        <f>#REF!</f>
        <v>#REF!</v>
      </c>
      <c r="L26" s="3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2"/>
        <v>#REF!</v>
      </c>
    </row>
    <row r="27" spans="1:29" hidden="1" x14ac:dyDescent="0.2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4" t="e">
        <f>#REF!</f>
        <v>#REF!</v>
      </c>
      <c r="K27" s="35" t="e">
        <f>#REF!</f>
        <v>#REF!</v>
      </c>
      <c r="L27" s="3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5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2"/>
        <v>#REF!</v>
      </c>
    </row>
    <row r="28" spans="1:29" hidden="1" x14ac:dyDescent="0.2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4" t="e">
        <f>#REF!</f>
        <v>#REF!</v>
      </c>
      <c r="K28" s="35" t="e">
        <f>#REF!</f>
        <v>#REF!</v>
      </c>
      <c r="L28" s="3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5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2"/>
        <v>#REF!</v>
      </c>
    </row>
    <row r="29" spans="1:29" hidden="1" x14ac:dyDescent="0.2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4" t="e">
        <f>#REF!</f>
        <v>#REF!</v>
      </c>
      <c r="K29" s="35" t="e">
        <f>#REF!</f>
        <v>#REF!</v>
      </c>
      <c r="L29" s="3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5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2"/>
        <v>#REF!</v>
      </c>
    </row>
    <row r="30" spans="1:29" hidden="1" x14ac:dyDescent="0.2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4" t="e">
        <f>#REF!</f>
        <v>#REF!</v>
      </c>
      <c r="K30" s="35" t="e">
        <f>#REF!</f>
        <v>#REF!</v>
      </c>
      <c r="L30" s="3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2"/>
        <v>#REF!</v>
      </c>
    </row>
    <row r="31" spans="1:29" hidden="1" x14ac:dyDescent="0.2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4" t="e">
        <f>#REF!</f>
        <v>#REF!</v>
      </c>
      <c r="K31" s="35" t="e">
        <f>#REF!</f>
        <v>#REF!</v>
      </c>
      <c r="L31" s="3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5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2"/>
        <v>#REF!</v>
      </c>
    </row>
    <row r="32" spans="1:29" hidden="1" x14ac:dyDescent="0.2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4" t="e">
        <f>#REF!</f>
        <v>#REF!</v>
      </c>
      <c r="K32" s="35" t="e">
        <f>#REF!</f>
        <v>#REF!</v>
      </c>
      <c r="L32" s="3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5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2"/>
        <v>#REF!</v>
      </c>
    </row>
    <row r="33" spans="1:29" hidden="1" x14ac:dyDescent="0.2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4" t="e">
        <f>#REF!</f>
        <v>#REF!</v>
      </c>
      <c r="K33" s="35" t="e">
        <f>#REF!</f>
        <v>#REF!</v>
      </c>
      <c r="L33" s="3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2"/>
        <v>#REF!</v>
      </c>
    </row>
    <row r="34" spans="1:29" hidden="1" x14ac:dyDescent="0.2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4" t="e">
        <f>#REF!</f>
        <v>#REF!</v>
      </c>
      <c r="K34" s="35" t="e">
        <f>#REF!</f>
        <v>#REF!</v>
      </c>
      <c r="L34" s="34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2"/>
        <v>#REF!</v>
      </c>
    </row>
    <row r="35" spans="1:29" hidden="1" x14ac:dyDescent="0.2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4" t="e">
        <f>#REF!</f>
        <v>#REF!</v>
      </c>
      <c r="K35" s="35" t="e">
        <f>#REF!</f>
        <v>#REF!</v>
      </c>
      <c r="L35" s="3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5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2"/>
        <v>#REF!</v>
      </c>
    </row>
    <row r="36" spans="1:29" hidden="1" x14ac:dyDescent="0.2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4" t="e">
        <f>#REF!</f>
        <v>#REF!</v>
      </c>
      <c r="K36" s="35" t="e">
        <f>#REF!</f>
        <v>#REF!</v>
      </c>
      <c r="L36" s="3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5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2"/>
        <v>#REF!</v>
      </c>
    </row>
    <row r="37" spans="1:29" hidden="1" x14ac:dyDescent="0.2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4" t="e">
        <f>#REF!</f>
        <v>#REF!</v>
      </c>
      <c r="K37" s="35" t="e">
        <f>#REF!</f>
        <v>#REF!</v>
      </c>
      <c r="L37" s="3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5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2"/>
        <v>#REF!</v>
      </c>
    </row>
    <row r="38" spans="1:29" hidden="1" x14ac:dyDescent="0.2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4" t="e">
        <f>#REF!</f>
        <v>#REF!</v>
      </c>
      <c r="K38" s="35" t="e">
        <f>#REF!</f>
        <v>#REF!</v>
      </c>
      <c r="L38" s="3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5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2"/>
        <v>#REF!</v>
      </c>
    </row>
    <row r="39" spans="1:29" hidden="1" x14ac:dyDescent="0.2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4" t="e">
        <f>#REF!</f>
        <v>#REF!</v>
      </c>
      <c r="K39" s="35" t="e">
        <f>#REF!</f>
        <v>#REF!</v>
      </c>
      <c r="L39" s="3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5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2"/>
        <v>#REF!</v>
      </c>
    </row>
    <row r="40" spans="1:29" hidden="1" x14ac:dyDescent="0.2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4" t="e">
        <f>#REF!</f>
        <v>#REF!</v>
      </c>
      <c r="K40" s="35" t="e">
        <f>#REF!</f>
        <v>#REF!</v>
      </c>
      <c r="L40" s="3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5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2"/>
        <v>#REF!</v>
      </c>
    </row>
    <row r="41" spans="1:29" hidden="1" x14ac:dyDescent="0.2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4" t="e">
        <f>#REF!</f>
        <v>#REF!</v>
      </c>
      <c r="K41" s="35" t="e">
        <f>#REF!</f>
        <v>#REF!</v>
      </c>
      <c r="L41" s="3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5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2"/>
        <v>#REF!</v>
      </c>
    </row>
    <row r="42" spans="1:29" hidden="1" x14ac:dyDescent="0.2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4" t="e">
        <f>#REF!</f>
        <v>#REF!</v>
      </c>
      <c r="K42" s="35" t="e">
        <f>#REF!</f>
        <v>#REF!</v>
      </c>
      <c r="L42" s="3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2"/>
        <v>#REF!</v>
      </c>
    </row>
    <row r="43" spans="1:29" hidden="1" x14ac:dyDescent="0.2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4" t="e">
        <f>#REF!</f>
        <v>#REF!</v>
      </c>
      <c r="K43" s="35" t="e">
        <f>#REF!</f>
        <v>#REF!</v>
      </c>
      <c r="L43" s="34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5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2"/>
        <v>#REF!</v>
      </c>
    </row>
    <row r="44" spans="1:29" hidden="1" x14ac:dyDescent="0.2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4" t="e">
        <f>#REF!</f>
        <v>#REF!</v>
      </c>
      <c r="K44" s="35" t="e">
        <f>#REF!</f>
        <v>#REF!</v>
      </c>
      <c r="L44" s="3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5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2"/>
        <v>#REF!</v>
      </c>
    </row>
    <row r="45" spans="1:29" hidden="1" x14ac:dyDescent="0.2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4" t="e">
        <f>#REF!</f>
        <v>#REF!</v>
      </c>
      <c r="K45" s="35" t="e">
        <f>#REF!</f>
        <v>#REF!</v>
      </c>
      <c r="L45" s="3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5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2"/>
        <v>#REF!</v>
      </c>
    </row>
    <row r="46" spans="1:29" hidden="1" x14ac:dyDescent="0.2">
      <c r="A46" t="s">
        <v>365</v>
      </c>
      <c r="B46" s="8" t="e">
        <f>IF(#REF!&lt;&gt;0,"DA", 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4" t="e">
        <f>#REF!</f>
        <v>#REF!</v>
      </c>
      <c r="K46" s="35" t="e">
        <f>#REF!</f>
        <v>#REF!</v>
      </c>
      <c r="L46" s="3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5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2"/>
        <v>#REF!</v>
      </c>
    </row>
    <row r="47" spans="1:29" hidden="1" x14ac:dyDescent="0.2">
      <c r="A47" t="s">
        <v>364</v>
      </c>
      <c r="B47" s="8" t="e">
        <f>IF(#REF!&lt;&gt;0, 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4" t="e">
        <f>#REF!</f>
        <v>#REF!</v>
      </c>
      <c r="K47" s="35" t="e">
        <f>#REF!</f>
        <v>#REF!</v>
      </c>
      <c r="L47" s="34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5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2"/>
        <v>#REF!</v>
      </c>
    </row>
    <row r="48" spans="1:29" hidden="1" x14ac:dyDescent="0.2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4" t="e">
        <f>#REF!</f>
        <v>#REF!</v>
      </c>
      <c r="K48" s="35" t="e">
        <f>#REF!</f>
        <v>#REF!</v>
      </c>
      <c r="L48" s="3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5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2"/>
        <v>#REF!</v>
      </c>
    </row>
    <row r="49" spans="1:29" hidden="1" x14ac:dyDescent="0.2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4" t="e">
        <f>#REF!</f>
        <v>#REF!</v>
      </c>
      <c r="K49" s="35" t="e">
        <f>#REF!</f>
        <v>#REF!</v>
      </c>
      <c r="L49" s="3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5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2"/>
        <v>#REF!</v>
      </c>
    </row>
    <row r="50" spans="1:29" hidden="1" x14ac:dyDescent="0.2">
      <c r="A50" t="s">
        <v>367</v>
      </c>
      <c r="B50" s="8" t="e">
        <f>IF(#REF!&lt;&gt;0, "DA", 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4" t="e">
        <f>#REF!</f>
        <v>#REF!</v>
      </c>
      <c r="K50" s="35" t="e">
        <f>#REF!</f>
        <v>#REF!</v>
      </c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5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2"/>
        <v>#REF!</v>
      </c>
    </row>
    <row r="51" spans="1:29" hidden="1" x14ac:dyDescent="0.2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4" t="e">
        <f>#REF!</f>
        <v>#REF!</v>
      </c>
      <c r="K51" s="35" t="e">
        <f>#REF!</f>
        <v>#REF!</v>
      </c>
      <c r="L51" s="3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5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2"/>
        <v>#REF!</v>
      </c>
    </row>
    <row r="52" spans="1:29" hidden="1" x14ac:dyDescent="0.2">
      <c r="A52" t="s">
        <v>221</v>
      </c>
      <c r="B52" s="8" t="e">
        <f>IF(#REF!&gt;0,"DA", 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4" t="e">
        <f>#REF!</f>
        <v>#REF!</v>
      </c>
      <c r="K52" s="35" t="e">
        <f>#REF!</f>
        <v>#REF!</v>
      </c>
      <c r="L52" s="3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2"/>
        <v>#REF!</v>
      </c>
    </row>
    <row r="53" spans="1:29" hidden="1" x14ac:dyDescent="0.2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4" t="e">
        <f>#REF!</f>
        <v>#REF!</v>
      </c>
      <c r="K53" s="35" t="e">
        <f>#REF!</f>
        <v>#REF!</v>
      </c>
      <c r="L53" s="3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5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2"/>
        <v>#REF!</v>
      </c>
    </row>
    <row r="54" spans="1:29" hidden="1" x14ac:dyDescent="0.2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4" t="e">
        <f>#REF!</f>
        <v>#REF!</v>
      </c>
      <c r="K54" s="35" t="e">
        <f>#REF!</f>
        <v>#REF!</v>
      </c>
      <c r="L54" s="3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5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2"/>
        <v>#REF!</v>
      </c>
    </row>
    <row r="55" spans="1:29" hidden="1" x14ac:dyDescent="0.2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4" t="e">
        <f>#REF!</f>
        <v>#REF!</v>
      </c>
      <c r="K55" s="35" t="e">
        <f>#REF!</f>
        <v>#REF!</v>
      </c>
      <c r="L55" s="3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2"/>
        <v>#REF!</v>
      </c>
    </row>
    <row r="56" spans="1:29" hidden="1" x14ac:dyDescent="0.2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4" t="e">
        <f>#REF!</f>
        <v>#REF!</v>
      </c>
      <c r="K56" s="35" t="e">
        <f>#REF!</f>
        <v>#REF!</v>
      </c>
      <c r="L56" s="34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2"/>
        <v>#REF!</v>
      </c>
    </row>
    <row r="57" spans="1:29" hidden="1" x14ac:dyDescent="0.2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4" t="e">
        <f>#REF!</f>
        <v>#REF!</v>
      </c>
      <c r="K57" s="35" t="e">
        <f>#REF!</f>
        <v>#REF!</v>
      </c>
      <c r="L57" s="3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5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2"/>
        <v>#REF!</v>
      </c>
    </row>
    <row r="58" spans="1:29" hidden="1" x14ac:dyDescent="0.2">
      <c r="A58" t="s">
        <v>222</v>
      </c>
      <c r="B58" s="8" t="e">
        <f>IF(#REF!&gt;0,"NE", 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4" t="e">
        <f>#REF!</f>
        <v>#REF!</v>
      </c>
      <c r="K58" s="35" t="e">
        <f>#REF!</f>
        <v>#REF!</v>
      </c>
      <c r="L58" s="3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5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2"/>
        <v>#REF!</v>
      </c>
    </row>
    <row r="59" spans="1:29" hidden="1" x14ac:dyDescent="0.2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4" t="e">
        <f>#REF!</f>
        <v>#REF!</v>
      </c>
      <c r="K59" s="35" t="e">
        <f>#REF!</f>
        <v>#REF!</v>
      </c>
      <c r="L59" s="34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5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2"/>
        <v>#REF!</v>
      </c>
    </row>
    <row r="60" spans="1:29" hidden="1" x14ac:dyDescent="0.2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4" t="e">
        <f>#REF!</f>
        <v>#REF!</v>
      </c>
      <c r="K60" s="35" t="e">
        <f>#REF!</f>
        <v>#REF!</v>
      </c>
      <c r="L60" s="34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5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2"/>
        <v>#REF!</v>
      </c>
    </row>
    <row r="61" spans="1:29" hidden="1" x14ac:dyDescent="0.2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4" t="e">
        <f>#REF!</f>
        <v>#REF!</v>
      </c>
      <c r="K61" s="35" t="e">
        <f>#REF!</f>
        <v>#REF!</v>
      </c>
      <c r="L61" s="3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5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2"/>
        <v>#REF!</v>
      </c>
    </row>
    <row r="62" spans="1:29" hidden="1" x14ac:dyDescent="0.2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4" t="e">
        <f>#REF!</f>
        <v>#REF!</v>
      </c>
      <c r="K62" s="35" t="e">
        <f>#REF!</f>
        <v>#REF!</v>
      </c>
      <c r="L62" s="34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5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2"/>
        <v>#REF!</v>
      </c>
    </row>
    <row r="63" spans="1:29" hidden="1" x14ac:dyDescent="0.2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4" t="e">
        <f>#REF!</f>
        <v>#REF!</v>
      </c>
      <c r="K63" s="35" t="e">
        <f>#REF!</f>
        <v>#REF!</v>
      </c>
      <c r="L63" s="34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5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2"/>
        <v>#REF!</v>
      </c>
    </row>
    <row r="64" spans="1:29" hidden="1" x14ac:dyDescent="0.2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4" t="e">
        <f>#REF!</f>
        <v>#REF!</v>
      </c>
      <c r="K64" s="35" t="e">
        <f>#REF!</f>
        <v>#REF!</v>
      </c>
      <c r="L64" s="34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5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2"/>
        <v>#REF!</v>
      </c>
    </row>
    <row r="65" spans="4:29" hidden="1" x14ac:dyDescent="0.2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4" t="e">
        <f>#REF!</f>
        <v>#REF!</v>
      </c>
      <c r="K65" s="35" t="e">
        <f>#REF!</f>
        <v>#REF!</v>
      </c>
      <c r="L65" s="34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5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2"/>
        <v>#REF!</v>
      </c>
    </row>
    <row r="66" spans="4:29" hidden="1" x14ac:dyDescent="0.2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ref="H66:H129" si="3">J66/100*F66+2*K66/100*F66</f>
        <v>#REF!</v>
      </c>
      <c r="I66" t="e">
        <f t="shared" si="1"/>
        <v>#REF!</v>
      </c>
      <c r="J66" s="34" t="e">
        <f>#REF!</f>
        <v>#REF!</v>
      </c>
      <c r="K66" s="35" t="e">
        <f>#REF!</f>
        <v>#REF!</v>
      </c>
      <c r="L66" s="34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5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2"/>
        <v>#REF!</v>
      </c>
    </row>
    <row r="67" spans="4:29" hidden="1" x14ac:dyDescent="0.2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t="shared" ref="I67:I130" si="4">ABS(ROUND(J67,0)-J67)+ABS(ROUND(K67,0)-K67)</f>
        <v>#REF!</v>
      </c>
      <c r="J67" s="34" t="e">
        <f>#REF!</f>
        <v>#REF!</v>
      </c>
      <c r="K67" s="35" t="e">
        <f>#REF!</f>
        <v>#REF!</v>
      </c>
      <c r="L67" s="34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5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5">LEN(Y67)+LEN(Z67)+LEN(AA67)+INT(AB67)</f>
        <v>#REF!</v>
      </c>
    </row>
    <row r="68" spans="4:29" hidden="1" x14ac:dyDescent="0.2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4" t="e">
        <f>#REF!</f>
        <v>#REF!</v>
      </c>
      <c r="K68" s="35" t="e">
        <f>#REF!</f>
        <v>#REF!</v>
      </c>
      <c r="L68" s="34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5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5"/>
        <v>#REF!</v>
      </c>
    </row>
    <row r="69" spans="4:29" hidden="1" x14ac:dyDescent="0.2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4" t="e">
        <f>#REF!</f>
        <v>#REF!</v>
      </c>
      <c r="K69" s="35" t="e">
        <f>#REF!</f>
        <v>#REF!</v>
      </c>
      <c r="L69" s="34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5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5"/>
        <v>#REF!</v>
      </c>
    </row>
    <row r="70" spans="4:29" hidden="1" x14ac:dyDescent="0.2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4" t="e">
        <f>#REF!</f>
        <v>#REF!</v>
      </c>
      <c r="K70" s="35" t="e">
        <f>#REF!</f>
        <v>#REF!</v>
      </c>
      <c r="L70" s="34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5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5"/>
        <v>#REF!</v>
      </c>
    </row>
    <row r="71" spans="4:29" hidden="1" x14ac:dyDescent="0.2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4" t="e">
        <f>#REF!</f>
        <v>#REF!</v>
      </c>
      <c r="K71" s="35" t="e">
        <f>#REF!</f>
        <v>#REF!</v>
      </c>
      <c r="L71" s="34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5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5"/>
        <v>#REF!</v>
      </c>
    </row>
    <row r="72" spans="4:29" hidden="1" x14ac:dyDescent="0.2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4" t="e">
        <f>#REF!</f>
        <v>#REF!</v>
      </c>
      <c r="K72" s="35" t="e">
        <f>#REF!</f>
        <v>#REF!</v>
      </c>
      <c r="L72" s="34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5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5"/>
        <v>#REF!</v>
      </c>
    </row>
    <row r="73" spans="4:29" hidden="1" x14ac:dyDescent="0.2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4" t="e">
        <f>#REF!</f>
        <v>#REF!</v>
      </c>
      <c r="K73" s="35" t="e">
        <f>#REF!</f>
        <v>#REF!</v>
      </c>
      <c r="L73" s="34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5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5"/>
        <v>#REF!</v>
      </c>
    </row>
    <row r="74" spans="4:29" hidden="1" x14ac:dyDescent="0.2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4" t="e">
        <f>#REF!</f>
        <v>#REF!</v>
      </c>
      <c r="K74" s="35" t="e">
        <f>#REF!</f>
        <v>#REF!</v>
      </c>
      <c r="L74" s="34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5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5"/>
        <v>#REF!</v>
      </c>
    </row>
    <row r="75" spans="4:29" hidden="1" x14ac:dyDescent="0.2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4" t="e">
        <f>#REF!</f>
        <v>#REF!</v>
      </c>
      <c r="K75" s="35" t="e">
        <f>#REF!</f>
        <v>#REF!</v>
      </c>
      <c r="L75" s="34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5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5"/>
        <v>#REF!</v>
      </c>
    </row>
    <row r="76" spans="4:29" hidden="1" x14ac:dyDescent="0.2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4" t="e">
        <f>#REF!</f>
        <v>#REF!</v>
      </c>
      <c r="K76" s="35" t="e">
        <f>#REF!</f>
        <v>#REF!</v>
      </c>
      <c r="L76" s="34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5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5"/>
        <v>#REF!</v>
      </c>
    </row>
    <row r="77" spans="4:29" hidden="1" x14ac:dyDescent="0.2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4" t="e">
        <f>#REF!</f>
        <v>#REF!</v>
      </c>
      <c r="K77" s="35" t="e">
        <f>#REF!</f>
        <v>#REF!</v>
      </c>
      <c r="L77" s="34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5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5"/>
        <v>#REF!</v>
      </c>
    </row>
    <row r="78" spans="4:29" hidden="1" x14ac:dyDescent="0.2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4" t="e">
        <f>#REF!</f>
        <v>#REF!</v>
      </c>
      <c r="K78" s="35" t="e">
        <f>#REF!</f>
        <v>#REF!</v>
      </c>
      <c r="L78" s="34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5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5"/>
        <v>#REF!</v>
      </c>
    </row>
    <row r="79" spans="4:29" hidden="1" x14ac:dyDescent="0.2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4" t="e">
        <f>#REF!</f>
        <v>#REF!</v>
      </c>
      <c r="K79" s="35" t="e">
        <f>#REF!</f>
        <v>#REF!</v>
      </c>
      <c r="L79" s="34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5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5"/>
        <v>#REF!</v>
      </c>
    </row>
    <row r="80" spans="4:29" hidden="1" x14ac:dyDescent="0.2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4" t="e">
        <f>#REF!</f>
        <v>#REF!</v>
      </c>
      <c r="K80" s="35" t="e">
        <f>#REF!</f>
        <v>#REF!</v>
      </c>
      <c r="L80" s="34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5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5"/>
        <v>#REF!</v>
      </c>
    </row>
    <row r="81" spans="4:29" hidden="1" x14ac:dyDescent="0.2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4" t="e">
        <f>#REF!</f>
        <v>#REF!</v>
      </c>
      <c r="K81" s="35" t="e">
        <f>#REF!</f>
        <v>#REF!</v>
      </c>
      <c r="L81" s="34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5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5"/>
        <v>#REF!</v>
      </c>
    </row>
    <row r="82" spans="4:29" hidden="1" x14ac:dyDescent="0.2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4" t="e">
        <f>#REF!</f>
        <v>#REF!</v>
      </c>
      <c r="K82" s="35" t="e">
        <f>#REF!</f>
        <v>#REF!</v>
      </c>
      <c r="L82" s="34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5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5"/>
        <v>#REF!</v>
      </c>
    </row>
    <row r="83" spans="4:29" hidden="1" x14ac:dyDescent="0.2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4" t="e">
        <f>#REF!</f>
        <v>#REF!</v>
      </c>
      <c r="K83" s="35" t="e">
        <f>#REF!</f>
        <v>#REF!</v>
      </c>
      <c r="L83" s="34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5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5"/>
        <v>#REF!</v>
      </c>
    </row>
    <row r="84" spans="4:29" hidden="1" x14ac:dyDescent="0.2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4" t="e">
        <f>#REF!</f>
        <v>#REF!</v>
      </c>
      <c r="K84" s="35" t="e">
        <f>#REF!</f>
        <v>#REF!</v>
      </c>
      <c r="L84" s="34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5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5"/>
        <v>#REF!</v>
      </c>
    </row>
    <row r="85" spans="4:29" hidden="1" x14ac:dyDescent="0.2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4" t="e">
        <f>#REF!</f>
        <v>#REF!</v>
      </c>
      <c r="K85" s="35" t="e">
        <f>#REF!</f>
        <v>#REF!</v>
      </c>
      <c r="L85" s="34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5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5"/>
        <v>#REF!</v>
      </c>
    </row>
    <row r="86" spans="4:29" hidden="1" x14ac:dyDescent="0.2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4" t="e">
        <f>#REF!</f>
        <v>#REF!</v>
      </c>
      <c r="K86" s="35" t="e">
        <f>#REF!</f>
        <v>#REF!</v>
      </c>
      <c r="L86" s="34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5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5"/>
        <v>#REF!</v>
      </c>
    </row>
    <row r="87" spans="4:29" hidden="1" x14ac:dyDescent="0.2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4" t="e">
        <f>#REF!</f>
        <v>#REF!</v>
      </c>
      <c r="K87" s="35" t="e">
        <f>#REF!</f>
        <v>#REF!</v>
      </c>
      <c r="L87" s="34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5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5"/>
        <v>#REF!</v>
      </c>
    </row>
    <row r="88" spans="4:29" hidden="1" x14ac:dyDescent="0.2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4" t="e">
        <f>#REF!</f>
        <v>#REF!</v>
      </c>
      <c r="K88" s="35" t="e">
        <f>#REF!</f>
        <v>#REF!</v>
      </c>
      <c r="L88" s="34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5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5"/>
        <v>#REF!</v>
      </c>
    </row>
    <row r="89" spans="4:29" hidden="1" x14ac:dyDescent="0.2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4" t="e">
        <f>#REF!</f>
        <v>#REF!</v>
      </c>
      <c r="K89" s="35" t="e">
        <f>#REF!</f>
        <v>#REF!</v>
      </c>
      <c r="L89" s="34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5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5"/>
        <v>#REF!</v>
      </c>
    </row>
    <row r="90" spans="4:29" hidden="1" x14ac:dyDescent="0.2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4" t="e">
        <f>#REF!</f>
        <v>#REF!</v>
      </c>
      <c r="K90" s="35" t="e">
        <f>#REF!</f>
        <v>#REF!</v>
      </c>
      <c r="L90" s="34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5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5"/>
        <v>#REF!</v>
      </c>
    </row>
    <row r="91" spans="4:29" hidden="1" x14ac:dyDescent="0.2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4" t="e">
        <f>#REF!</f>
        <v>#REF!</v>
      </c>
      <c r="K91" s="35" t="e">
        <f>#REF!</f>
        <v>#REF!</v>
      </c>
      <c r="L91" s="34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5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5"/>
        <v>#REF!</v>
      </c>
    </row>
    <row r="92" spans="4:29" hidden="1" x14ac:dyDescent="0.2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4" t="e">
        <f>#REF!</f>
        <v>#REF!</v>
      </c>
      <c r="K92" s="35" t="e">
        <f>#REF!</f>
        <v>#REF!</v>
      </c>
      <c r="L92" s="34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5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5"/>
        <v>#REF!</v>
      </c>
    </row>
    <row r="93" spans="4:29" hidden="1" x14ac:dyDescent="0.2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4" t="e">
        <f>#REF!</f>
        <v>#REF!</v>
      </c>
      <c r="K93" s="35" t="e">
        <f>#REF!</f>
        <v>#REF!</v>
      </c>
      <c r="L93" s="34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5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5"/>
        <v>#REF!</v>
      </c>
    </row>
    <row r="94" spans="4:29" hidden="1" x14ac:dyDescent="0.2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4" t="e">
        <f>#REF!</f>
        <v>#REF!</v>
      </c>
      <c r="K94" s="35" t="e">
        <f>#REF!</f>
        <v>#REF!</v>
      </c>
      <c r="L94" s="34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5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5"/>
        <v>#REF!</v>
      </c>
    </row>
    <row r="95" spans="4:29" hidden="1" x14ac:dyDescent="0.2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4" t="e">
        <f>#REF!</f>
        <v>#REF!</v>
      </c>
      <c r="K95" s="35" t="e">
        <f>#REF!</f>
        <v>#REF!</v>
      </c>
      <c r="L95" s="34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5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5"/>
        <v>#REF!</v>
      </c>
    </row>
    <row r="96" spans="4:29" hidden="1" x14ac:dyDescent="0.2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4" t="e">
        <f>#REF!</f>
        <v>#REF!</v>
      </c>
      <c r="K96" s="35" t="e">
        <f>#REF!</f>
        <v>#REF!</v>
      </c>
      <c r="L96" s="34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5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5"/>
        <v>#REF!</v>
      </c>
    </row>
    <row r="97" spans="4:29" hidden="1" x14ac:dyDescent="0.2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4" t="e">
        <f>#REF!</f>
        <v>#REF!</v>
      </c>
      <c r="K97" s="35" t="e">
        <f>#REF!</f>
        <v>#REF!</v>
      </c>
      <c r="L97" s="34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5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5"/>
        <v>#REF!</v>
      </c>
    </row>
    <row r="98" spans="4:29" hidden="1" x14ac:dyDescent="0.2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4" t="e">
        <f>#REF!</f>
        <v>#REF!</v>
      </c>
      <c r="K98" s="35" t="e">
        <f>#REF!</f>
        <v>#REF!</v>
      </c>
      <c r="L98" s="34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5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5"/>
        <v>#REF!</v>
      </c>
    </row>
    <row r="99" spans="4:29" hidden="1" x14ac:dyDescent="0.2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4" t="e">
        <f>#REF!</f>
        <v>#REF!</v>
      </c>
      <c r="K99" s="35" t="e">
        <f>#REF!</f>
        <v>#REF!</v>
      </c>
      <c r="L99" s="34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5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5"/>
        <v>#REF!</v>
      </c>
    </row>
    <row r="100" spans="4:29" hidden="1" x14ac:dyDescent="0.2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4" t="e">
        <f>#REF!</f>
        <v>#REF!</v>
      </c>
      <c r="K100" s="35" t="e">
        <f>#REF!</f>
        <v>#REF!</v>
      </c>
      <c r="L100" s="34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5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5"/>
        <v>#REF!</v>
      </c>
    </row>
    <row r="101" spans="4:29" hidden="1" x14ac:dyDescent="0.2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4" t="e">
        <f>#REF!</f>
        <v>#REF!</v>
      </c>
      <c r="K101" s="35" t="e">
        <f>#REF!</f>
        <v>#REF!</v>
      </c>
      <c r="L101" s="34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5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5"/>
        <v>#REF!</v>
      </c>
    </row>
    <row r="102" spans="4:29" hidden="1" x14ac:dyDescent="0.2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4" t="e">
        <f>#REF!</f>
        <v>#REF!</v>
      </c>
      <c r="K102" s="35" t="e">
        <f>#REF!</f>
        <v>#REF!</v>
      </c>
      <c r="L102" s="34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5"/>
    </row>
    <row r="103" spans="4:29" hidden="1" x14ac:dyDescent="0.2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4" t="e">
        <f>#REF!</f>
        <v>#REF!</v>
      </c>
      <c r="K103" s="35" t="e">
        <f>#REF!</f>
        <v>#REF!</v>
      </c>
      <c r="L103" s="34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5"/>
    </row>
    <row r="104" spans="4:29" hidden="1" x14ac:dyDescent="0.2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4" t="e">
        <f>#REF!</f>
        <v>#REF!</v>
      </c>
      <c r="K104" s="35" t="e">
        <f>#REF!</f>
        <v>#REF!</v>
      </c>
      <c r="L104" s="34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5"/>
    </row>
    <row r="105" spans="4:29" hidden="1" x14ac:dyDescent="0.2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4" t="e">
        <f>#REF!</f>
        <v>#REF!</v>
      </c>
      <c r="K105" s="35" t="e">
        <f>#REF!</f>
        <v>#REF!</v>
      </c>
      <c r="L105" s="34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5"/>
    </row>
    <row r="106" spans="4:29" hidden="1" x14ac:dyDescent="0.2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4" t="e">
        <f>#REF!</f>
        <v>#REF!</v>
      </c>
      <c r="K106" s="35" t="e">
        <f>#REF!</f>
        <v>#REF!</v>
      </c>
      <c r="L106" s="34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5"/>
    </row>
    <row r="107" spans="4:29" hidden="1" x14ac:dyDescent="0.2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4" t="e">
        <f>#REF!</f>
        <v>#REF!</v>
      </c>
      <c r="K107" s="35" t="e">
        <f>#REF!</f>
        <v>#REF!</v>
      </c>
      <c r="L107" s="34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5"/>
    </row>
    <row r="108" spans="4:29" hidden="1" x14ac:dyDescent="0.2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4" t="e">
        <f>#REF!</f>
        <v>#REF!</v>
      </c>
      <c r="K108" s="35" t="e">
        <f>#REF!</f>
        <v>#REF!</v>
      </c>
      <c r="L108" s="34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5"/>
    </row>
    <row r="109" spans="4:29" hidden="1" x14ac:dyDescent="0.2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4" t="e">
        <f>#REF!</f>
        <v>#REF!</v>
      </c>
      <c r="K109" s="35" t="e">
        <f>#REF!</f>
        <v>#REF!</v>
      </c>
      <c r="L109" s="34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5"/>
    </row>
    <row r="110" spans="4:29" hidden="1" x14ac:dyDescent="0.2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4" t="e">
        <f>#REF!</f>
        <v>#REF!</v>
      </c>
      <c r="K110" s="35" t="e">
        <f>#REF!</f>
        <v>#REF!</v>
      </c>
      <c r="L110" s="34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5"/>
    </row>
    <row r="111" spans="4:29" hidden="1" x14ac:dyDescent="0.2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4" t="e">
        <f>#REF!</f>
        <v>#REF!</v>
      </c>
      <c r="K111" s="35" t="e">
        <f>#REF!</f>
        <v>#REF!</v>
      </c>
      <c r="L111" s="34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5"/>
    </row>
    <row r="112" spans="4:29" hidden="1" x14ac:dyDescent="0.2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4" t="e">
        <f>#REF!</f>
        <v>#REF!</v>
      </c>
      <c r="K112" s="35" t="e">
        <f>#REF!</f>
        <v>#REF!</v>
      </c>
      <c r="L112" s="34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5"/>
    </row>
    <row r="113" spans="4:24" hidden="1" x14ac:dyDescent="0.2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4" t="e">
        <f>#REF!</f>
        <v>#REF!</v>
      </c>
      <c r="K113" s="35" t="e">
        <f>#REF!</f>
        <v>#REF!</v>
      </c>
      <c r="L113" s="34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5"/>
    </row>
    <row r="114" spans="4:24" hidden="1" x14ac:dyDescent="0.2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4" t="e">
        <f>#REF!</f>
        <v>#REF!</v>
      </c>
      <c r="K114" s="35" t="e">
        <f>#REF!</f>
        <v>#REF!</v>
      </c>
      <c r="L114" s="34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5"/>
    </row>
    <row r="115" spans="4:24" hidden="1" x14ac:dyDescent="0.2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4" t="e">
        <f>#REF!</f>
        <v>#REF!</v>
      </c>
      <c r="K115" s="35" t="e">
        <f>#REF!</f>
        <v>#REF!</v>
      </c>
      <c r="L115" s="34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5"/>
    </row>
    <row r="116" spans="4:24" hidden="1" x14ac:dyDescent="0.2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4" t="e">
        <f>#REF!</f>
        <v>#REF!</v>
      </c>
      <c r="K116" s="35" t="e">
        <f>#REF!</f>
        <v>#REF!</v>
      </c>
      <c r="L116" s="34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5"/>
    </row>
    <row r="117" spans="4:24" hidden="1" x14ac:dyDescent="0.2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4" t="e">
        <f>#REF!</f>
        <v>#REF!</v>
      </c>
      <c r="K117" s="35" t="e">
        <f>#REF!</f>
        <v>#REF!</v>
      </c>
      <c r="L117" s="34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5"/>
    </row>
    <row r="118" spans="4:24" hidden="1" x14ac:dyDescent="0.2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4" t="e">
        <f>#REF!</f>
        <v>#REF!</v>
      </c>
      <c r="K118" s="35" t="e">
        <f>#REF!</f>
        <v>#REF!</v>
      </c>
      <c r="L118" s="34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5"/>
    </row>
    <row r="119" spans="4:24" hidden="1" x14ac:dyDescent="0.2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4" t="e">
        <f>#REF!</f>
        <v>#REF!</v>
      </c>
      <c r="K119" s="35" t="e">
        <f>#REF!</f>
        <v>#REF!</v>
      </c>
      <c r="L119" s="34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5"/>
    </row>
    <row r="120" spans="4:24" hidden="1" x14ac:dyDescent="0.2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4" t="e">
        <f>#REF!</f>
        <v>#REF!</v>
      </c>
      <c r="K120" s="35" t="e">
        <f>#REF!</f>
        <v>#REF!</v>
      </c>
      <c r="L120" s="34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5"/>
    </row>
    <row r="121" spans="4:24" hidden="1" x14ac:dyDescent="0.2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4" t="e">
        <f>#REF!</f>
        <v>#REF!</v>
      </c>
      <c r="K121" s="35" t="e">
        <f>#REF!</f>
        <v>#REF!</v>
      </c>
      <c r="L121" s="34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5"/>
    </row>
    <row r="122" spans="4:24" hidden="1" x14ac:dyDescent="0.2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4" t="e">
        <f>#REF!</f>
        <v>#REF!</v>
      </c>
      <c r="K122" s="35" t="e">
        <f>#REF!</f>
        <v>#REF!</v>
      </c>
      <c r="L122" s="34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5"/>
    </row>
    <row r="123" spans="4:24" hidden="1" x14ac:dyDescent="0.2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4" t="e">
        <f>#REF!</f>
        <v>#REF!</v>
      </c>
      <c r="K123" s="35" t="e">
        <f>#REF!</f>
        <v>#REF!</v>
      </c>
      <c r="L123" s="34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5"/>
    </row>
    <row r="124" spans="4:24" hidden="1" x14ac:dyDescent="0.2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4" t="e">
        <f>#REF!</f>
        <v>#REF!</v>
      </c>
      <c r="K124" s="35" t="e">
        <f>#REF!</f>
        <v>#REF!</v>
      </c>
      <c r="L124" s="34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5"/>
    </row>
    <row r="125" spans="4:24" hidden="1" x14ac:dyDescent="0.2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4" t="e">
        <f>#REF!</f>
        <v>#REF!</v>
      </c>
      <c r="K125" s="35" t="e">
        <f>#REF!</f>
        <v>#REF!</v>
      </c>
      <c r="L125" s="34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5"/>
    </row>
    <row r="126" spans="4:24" hidden="1" x14ac:dyDescent="0.2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4" t="e">
        <f>#REF!</f>
        <v>#REF!</v>
      </c>
      <c r="K126" s="35" t="e">
        <f>#REF!</f>
        <v>#REF!</v>
      </c>
      <c r="L126" s="34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5"/>
    </row>
    <row r="127" spans="4:24" hidden="1" x14ac:dyDescent="0.2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4" t="e">
        <f>#REF!</f>
        <v>#REF!</v>
      </c>
      <c r="K127" s="35" t="e">
        <f>#REF!</f>
        <v>#REF!</v>
      </c>
      <c r="L127" s="34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5"/>
    </row>
    <row r="128" spans="4:24" hidden="1" x14ac:dyDescent="0.2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4" t="e">
        <f>#REF!</f>
        <v>#REF!</v>
      </c>
      <c r="K128" s="35" t="e">
        <f>#REF!</f>
        <v>#REF!</v>
      </c>
      <c r="L128" s="34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5"/>
    </row>
    <row r="129" spans="4:24" hidden="1" x14ac:dyDescent="0.2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4" t="e">
        <f>#REF!</f>
        <v>#REF!</v>
      </c>
      <c r="K129" s="35" t="e">
        <f>#REF!</f>
        <v>#REF!</v>
      </c>
      <c r="L129" s="34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5"/>
    </row>
    <row r="130" spans="4:24" hidden="1" x14ac:dyDescent="0.2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ref="H130:H193" si="6">J130/100*F130+2*K130/100*F130</f>
        <v>#REF!</v>
      </c>
      <c r="I130" t="e">
        <f t="shared" si="4"/>
        <v>#REF!</v>
      </c>
      <c r="J130" s="34" t="e">
        <f>#REF!</f>
        <v>#REF!</v>
      </c>
      <c r="K130" s="35" t="e">
        <f>#REF!</f>
        <v>#REF!</v>
      </c>
      <c r="L130" s="34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5"/>
    </row>
    <row r="131" spans="4:24" hidden="1" x14ac:dyDescent="0.2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t="shared" ref="I131:I194" si="7">ABS(ROUND(J131,0)-J131)+ABS(ROUND(K131,0)-K131)</f>
        <v>#REF!</v>
      </c>
      <c r="J131" s="34" t="e">
        <f>#REF!</f>
        <v>#REF!</v>
      </c>
      <c r="K131" s="35" t="e">
        <f>#REF!</f>
        <v>#REF!</v>
      </c>
      <c r="L131" s="34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5"/>
    </row>
    <row r="132" spans="4:24" hidden="1" x14ac:dyDescent="0.2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4" t="e">
        <f>#REF!</f>
        <v>#REF!</v>
      </c>
      <c r="K132" s="35" t="e">
        <f>#REF!</f>
        <v>#REF!</v>
      </c>
      <c r="L132" s="34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5"/>
    </row>
    <row r="133" spans="4:24" hidden="1" x14ac:dyDescent="0.2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4" t="e">
        <f>#REF!</f>
        <v>#REF!</v>
      </c>
      <c r="K133" s="35" t="e">
        <f>#REF!</f>
        <v>#REF!</v>
      </c>
      <c r="L133" s="34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5"/>
    </row>
    <row r="134" spans="4:24" hidden="1" x14ac:dyDescent="0.2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4" t="e">
        <f>#REF!</f>
        <v>#REF!</v>
      </c>
      <c r="K134" s="35" t="e">
        <f>#REF!</f>
        <v>#REF!</v>
      </c>
      <c r="L134" s="34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5"/>
    </row>
    <row r="135" spans="4:24" hidden="1" x14ac:dyDescent="0.2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4" t="e">
        <f>#REF!</f>
        <v>#REF!</v>
      </c>
      <c r="K135" s="35" t="e">
        <f>#REF!</f>
        <v>#REF!</v>
      </c>
      <c r="L135" s="34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5"/>
    </row>
    <row r="136" spans="4:24" hidden="1" x14ac:dyDescent="0.2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4" t="e">
        <f>#REF!</f>
        <v>#REF!</v>
      </c>
      <c r="K136" s="35" t="e">
        <f>#REF!</f>
        <v>#REF!</v>
      </c>
      <c r="L136" s="34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5"/>
    </row>
    <row r="137" spans="4:24" hidden="1" x14ac:dyDescent="0.2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4" t="e">
        <f>#REF!</f>
        <v>#REF!</v>
      </c>
      <c r="K137" s="35" t="e">
        <f>#REF!</f>
        <v>#REF!</v>
      </c>
      <c r="L137" s="34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5"/>
    </row>
    <row r="138" spans="4:24" hidden="1" x14ac:dyDescent="0.2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4" t="e">
        <f>#REF!</f>
        <v>#REF!</v>
      </c>
      <c r="K138" s="35" t="e">
        <f>#REF!</f>
        <v>#REF!</v>
      </c>
      <c r="L138" s="34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5"/>
    </row>
    <row r="139" spans="4:24" hidden="1" x14ac:dyDescent="0.2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4" t="e">
        <f>#REF!</f>
        <v>#REF!</v>
      </c>
      <c r="K139" s="35" t="e">
        <f>#REF!</f>
        <v>#REF!</v>
      </c>
      <c r="L139" s="34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5"/>
    </row>
    <row r="140" spans="4:24" hidden="1" x14ac:dyDescent="0.2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4" t="e">
        <f>#REF!</f>
        <v>#REF!</v>
      </c>
      <c r="K140" s="35" t="e">
        <f>#REF!</f>
        <v>#REF!</v>
      </c>
      <c r="L140" s="34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5"/>
    </row>
    <row r="141" spans="4:24" hidden="1" x14ac:dyDescent="0.2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4" t="e">
        <f>#REF!</f>
        <v>#REF!</v>
      </c>
      <c r="K141" s="35" t="e">
        <f>#REF!</f>
        <v>#REF!</v>
      </c>
      <c r="L141" s="34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5"/>
    </row>
    <row r="142" spans="4:24" hidden="1" x14ac:dyDescent="0.2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4" t="e">
        <f>#REF!</f>
        <v>#REF!</v>
      </c>
      <c r="K142" s="35" t="e">
        <f>#REF!</f>
        <v>#REF!</v>
      </c>
      <c r="L142" s="34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5"/>
    </row>
    <row r="143" spans="4:24" hidden="1" x14ac:dyDescent="0.2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4" t="e">
        <f>#REF!</f>
        <v>#REF!</v>
      </c>
      <c r="K143" s="35" t="e">
        <f>#REF!</f>
        <v>#REF!</v>
      </c>
      <c r="L143" s="34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5"/>
    </row>
    <row r="144" spans="4:24" hidden="1" x14ac:dyDescent="0.2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4" t="e">
        <f>#REF!</f>
        <v>#REF!</v>
      </c>
      <c r="K144" s="35" t="e">
        <f>#REF!</f>
        <v>#REF!</v>
      </c>
      <c r="L144" s="34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5"/>
    </row>
    <row r="145" spans="4:24" hidden="1" x14ac:dyDescent="0.2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4" t="e">
        <f>#REF!</f>
        <v>#REF!</v>
      </c>
      <c r="K145" s="35" t="e">
        <f>#REF!</f>
        <v>#REF!</v>
      </c>
      <c r="L145" s="34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5"/>
    </row>
    <row r="146" spans="4:24" hidden="1" x14ac:dyDescent="0.2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4" t="e">
        <f>#REF!</f>
        <v>#REF!</v>
      </c>
      <c r="K146" s="35" t="e">
        <f>#REF!</f>
        <v>#REF!</v>
      </c>
      <c r="L146" s="34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5"/>
    </row>
    <row r="147" spans="4:24" hidden="1" x14ac:dyDescent="0.2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4" t="e">
        <f>#REF!</f>
        <v>#REF!</v>
      </c>
      <c r="K147" s="35" t="e">
        <f>#REF!</f>
        <v>#REF!</v>
      </c>
      <c r="L147" s="34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5"/>
    </row>
    <row r="148" spans="4:24" hidden="1" x14ac:dyDescent="0.2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4" t="e">
        <f>#REF!</f>
        <v>#REF!</v>
      </c>
      <c r="K148" s="35" t="e">
        <f>#REF!</f>
        <v>#REF!</v>
      </c>
      <c r="L148" s="34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5"/>
    </row>
    <row r="149" spans="4:24" hidden="1" x14ac:dyDescent="0.2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4" t="e">
        <f>#REF!</f>
        <v>#REF!</v>
      </c>
      <c r="K149" s="35" t="e">
        <f>#REF!</f>
        <v>#REF!</v>
      </c>
      <c r="L149" s="34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5"/>
    </row>
    <row r="150" spans="4:24" hidden="1" x14ac:dyDescent="0.2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4" t="e">
        <f>#REF!</f>
        <v>#REF!</v>
      </c>
      <c r="K150" s="35" t="e">
        <f>#REF!</f>
        <v>#REF!</v>
      </c>
      <c r="L150" s="34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5"/>
    </row>
    <row r="151" spans="4:24" hidden="1" x14ac:dyDescent="0.2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4" t="e">
        <f>#REF!</f>
        <v>#REF!</v>
      </c>
      <c r="K151" s="35" t="e">
        <f>#REF!</f>
        <v>#REF!</v>
      </c>
      <c r="L151" s="34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5"/>
    </row>
    <row r="152" spans="4:24" hidden="1" x14ac:dyDescent="0.2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4" t="e">
        <f>#REF!</f>
        <v>#REF!</v>
      </c>
      <c r="K152" s="35" t="e">
        <f>#REF!</f>
        <v>#REF!</v>
      </c>
      <c r="L152" s="34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5"/>
    </row>
    <row r="153" spans="4:24" hidden="1" x14ac:dyDescent="0.2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4" t="e">
        <f>#REF!</f>
        <v>#REF!</v>
      </c>
      <c r="K153" s="35" t="e">
        <f>#REF!</f>
        <v>#REF!</v>
      </c>
      <c r="L153" s="34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5"/>
    </row>
    <row r="154" spans="4:24" hidden="1" x14ac:dyDescent="0.2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4" t="e">
        <f>#REF!</f>
        <v>#REF!</v>
      </c>
      <c r="K154" s="35" t="e">
        <f>#REF!</f>
        <v>#REF!</v>
      </c>
      <c r="L154" s="34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5"/>
    </row>
    <row r="155" spans="4:24" hidden="1" x14ac:dyDescent="0.2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4" t="e">
        <f>#REF!</f>
        <v>#REF!</v>
      </c>
      <c r="K155" s="35" t="e">
        <f>#REF!</f>
        <v>#REF!</v>
      </c>
      <c r="L155" s="34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5"/>
    </row>
    <row r="156" spans="4:24" hidden="1" x14ac:dyDescent="0.2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4" t="e">
        <f>#REF!</f>
        <v>#REF!</v>
      </c>
      <c r="K156" s="35" t="e">
        <f>#REF!</f>
        <v>#REF!</v>
      </c>
      <c r="L156" s="34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5"/>
    </row>
    <row r="157" spans="4:24" hidden="1" x14ac:dyDescent="0.2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4" t="e">
        <f>#REF!</f>
        <v>#REF!</v>
      </c>
      <c r="K157" s="35" t="e">
        <f>#REF!</f>
        <v>#REF!</v>
      </c>
      <c r="L157" s="34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5"/>
    </row>
    <row r="158" spans="4:24" hidden="1" x14ac:dyDescent="0.2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4" t="e">
        <f>#REF!</f>
        <v>#REF!</v>
      </c>
      <c r="K158" s="35" t="e">
        <f>#REF!</f>
        <v>#REF!</v>
      </c>
      <c r="L158" s="34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5"/>
    </row>
    <row r="159" spans="4:24" hidden="1" x14ac:dyDescent="0.2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4" t="e">
        <f>#REF!</f>
        <v>#REF!</v>
      </c>
      <c r="K159" s="35" t="e">
        <f>#REF!</f>
        <v>#REF!</v>
      </c>
      <c r="L159" s="34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5"/>
    </row>
    <row r="160" spans="4:24" hidden="1" x14ac:dyDescent="0.2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4" t="e">
        <f>#REF!</f>
        <v>#REF!</v>
      </c>
      <c r="K160" s="35" t="e">
        <f>#REF!</f>
        <v>#REF!</v>
      </c>
      <c r="L160" s="34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5"/>
    </row>
    <row r="161" spans="4:24" hidden="1" x14ac:dyDescent="0.2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4" t="e">
        <f>#REF!</f>
        <v>#REF!</v>
      </c>
      <c r="K161" s="35" t="e">
        <f>#REF!</f>
        <v>#REF!</v>
      </c>
      <c r="L161" s="34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5"/>
    </row>
    <row r="162" spans="4:24" hidden="1" x14ac:dyDescent="0.2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4" t="e">
        <f>#REF!</f>
        <v>#REF!</v>
      </c>
      <c r="K162" s="35" t="e">
        <f>#REF!</f>
        <v>#REF!</v>
      </c>
      <c r="L162" s="34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5"/>
    </row>
    <row r="163" spans="4:24" hidden="1" x14ac:dyDescent="0.2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4" t="e">
        <f>#REF!</f>
        <v>#REF!</v>
      </c>
      <c r="K163" s="35" t="e">
        <f>#REF!</f>
        <v>#REF!</v>
      </c>
      <c r="L163" s="34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5"/>
    </row>
    <row r="164" spans="4:24" hidden="1" x14ac:dyDescent="0.2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4" t="e">
        <f>#REF!</f>
        <v>#REF!</v>
      </c>
      <c r="K164" s="35" t="e">
        <f>#REF!</f>
        <v>#REF!</v>
      </c>
      <c r="L164" s="34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5"/>
    </row>
    <row r="165" spans="4:24" hidden="1" x14ac:dyDescent="0.2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4" t="e">
        <f>#REF!</f>
        <v>#REF!</v>
      </c>
      <c r="K165" s="35" t="e">
        <f>#REF!</f>
        <v>#REF!</v>
      </c>
      <c r="L165" s="34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5"/>
    </row>
    <row r="166" spans="4:24" hidden="1" x14ac:dyDescent="0.2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4" t="e">
        <f>#REF!</f>
        <v>#REF!</v>
      </c>
      <c r="K166" s="35" t="e">
        <f>#REF!</f>
        <v>#REF!</v>
      </c>
      <c r="L166" s="34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5"/>
    </row>
    <row r="167" spans="4:24" hidden="1" x14ac:dyDescent="0.2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4" t="e">
        <f>#REF!</f>
        <v>#REF!</v>
      </c>
      <c r="K167" s="35" t="e">
        <f>#REF!</f>
        <v>#REF!</v>
      </c>
      <c r="L167" s="34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5"/>
    </row>
    <row r="168" spans="4:24" hidden="1" x14ac:dyDescent="0.2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4" t="e">
        <f>#REF!</f>
        <v>#REF!</v>
      </c>
      <c r="K168" s="35" t="e">
        <f>#REF!</f>
        <v>#REF!</v>
      </c>
      <c r="L168" s="34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5"/>
    </row>
    <row r="169" spans="4:24" hidden="1" x14ac:dyDescent="0.2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4" t="e">
        <f>#REF!</f>
        <v>#REF!</v>
      </c>
      <c r="K169" s="35" t="e">
        <f>#REF!</f>
        <v>#REF!</v>
      </c>
      <c r="L169" s="34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5"/>
    </row>
    <row r="170" spans="4:24" hidden="1" x14ac:dyDescent="0.2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4" t="e">
        <f>#REF!</f>
        <v>#REF!</v>
      </c>
      <c r="K170" s="35" t="e">
        <f>#REF!</f>
        <v>#REF!</v>
      </c>
      <c r="L170" s="34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5"/>
    </row>
    <row r="171" spans="4:24" hidden="1" x14ac:dyDescent="0.2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4" t="e">
        <f>#REF!</f>
        <v>#REF!</v>
      </c>
      <c r="K171" s="35" t="e">
        <f>#REF!</f>
        <v>#REF!</v>
      </c>
      <c r="L171" s="34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5"/>
    </row>
    <row r="172" spans="4:24" hidden="1" x14ac:dyDescent="0.2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4" t="e">
        <f>#REF!</f>
        <v>#REF!</v>
      </c>
      <c r="K172" s="35" t="e">
        <f>#REF!</f>
        <v>#REF!</v>
      </c>
      <c r="L172" s="34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5"/>
    </row>
    <row r="173" spans="4:24" hidden="1" x14ac:dyDescent="0.2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4" t="e">
        <f>#REF!</f>
        <v>#REF!</v>
      </c>
      <c r="K173" s="35" t="e">
        <f>#REF!</f>
        <v>#REF!</v>
      </c>
      <c r="L173" s="34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5"/>
    </row>
    <row r="174" spans="4:24" hidden="1" x14ac:dyDescent="0.2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4" t="e">
        <f>#REF!</f>
        <v>#REF!</v>
      </c>
      <c r="K174" s="35" t="e">
        <f>#REF!</f>
        <v>#REF!</v>
      </c>
      <c r="L174" s="34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5"/>
    </row>
    <row r="175" spans="4:24" hidden="1" x14ac:dyDescent="0.2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4" t="e">
        <f>#REF!</f>
        <v>#REF!</v>
      </c>
      <c r="K175" s="35" t="e">
        <f>#REF!</f>
        <v>#REF!</v>
      </c>
      <c r="L175" s="34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5"/>
    </row>
    <row r="176" spans="4:24" hidden="1" x14ac:dyDescent="0.2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4" t="e">
        <f>#REF!</f>
        <v>#REF!</v>
      </c>
      <c r="K176" s="35" t="e">
        <f>#REF!</f>
        <v>#REF!</v>
      </c>
      <c r="L176" s="34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5"/>
    </row>
    <row r="177" spans="4:24" hidden="1" x14ac:dyDescent="0.2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4" t="e">
        <f>#REF!</f>
        <v>#REF!</v>
      </c>
      <c r="K177" s="35" t="e">
        <f>#REF!</f>
        <v>#REF!</v>
      </c>
      <c r="L177" s="34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5"/>
    </row>
    <row r="178" spans="4:24" hidden="1" x14ac:dyDescent="0.2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4" t="e">
        <f>#REF!</f>
        <v>#REF!</v>
      </c>
      <c r="K178" s="35" t="e">
        <f>#REF!</f>
        <v>#REF!</v>
      </c>
      <c r="L178" s="34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5"/>
    </row>
    <row r="179" spans="4:24" hidden="1" x14ac:dyDescent="0.2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4" t="e">
        <f>#REF!</f>
        <v>#REF!</v>
      </c>
      <c r="K179" s="35" t="e">
        <f>#REF!</f>
        <v>#REF!</v>
      </c>
      <c r="L179" s="34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5"/>
    </row>
    <row r="180" spans="4:24" hidden="1" x14ac:dyDescent="0.2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4" t="e">
        <f>#REF!</f>
        <v>#REF!</v>
      </c>
      <c r="K180" s="35" t="e">
        <f>#REF!</f>
        <v>#REF!</v>
      </c>
      <c r="L180" s="34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5"/>
    </row>
    <row r="181" spans="4:24" hidden="1" x14ac:dyDescent="0.2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4" t="e">
        <f>#REF!</f>
        <v>#REF!</v>
      </c>
      <c r="K181" s="35" t="e">
        <f>#REF!</f>
        <v>#REF!</v>
      </c>
      <c r="L181" s="34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5"/>
    </row>
    <row r="182" spans="4:24" hidden="1" x14ac:dyDescent="0.2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4" t="e">
        <f>#REF!</f>
        <v>#REF!</v>
      </c>
      <c r="K182" s="35" t="e">
        <f>#REF!</f>
        <v>#REF!</v>
      </c>
      <c r="L182" s="34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5"/>
    </row>
    <row r="183" spans="4:24" hidden="1" x14ac:dyDescent="0.2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4" t="e">
        <f>#REF!</f>
        <v>#REF!</v>
      </c>
      <c r="K183" s="35" t="e">
        <f>#REF!</f>
        <v>#REF!</v>
      </c>
      <c r="L183" s="34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5"/>
    </row>
    <row r="184" spans="4:24" hidden="1" x14ac:dyDescent="0.2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4" t="e">
        <f>#REF!</f>
        <v>#REF!</v>
      </c>
      <c r="K184" s="35" t="e">
        <f>#REF!</f>
        <v>#REF!</v>
      </c>
      <c r="L184" s="34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5"/>
    </row>
    <row r="185" spans="4:24" hidden="1" x14ac:dyDescent="0.2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4" t="e">
        <f>#REF!</f>
        <v>#REF!</v>
      </c>
      <c r="K185" s="35" t="e">
        <f>#REF!</f>
        <v>#REF!</v>
      </c>
      <c r="L185" s="34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5"/>
    </row>
    <row r="186" spans="4:24" hidden="1" x14ac:dyDescent="0.2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4" t="e">
        <f>#REF!</f>
        <v>#REF!</v>
      </c>
      <c r="K186" s="35" t="e">
        <f>#REF!</f>
        <v>#REF!</v>
      </c>
      <c r="L186" s="34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5"/>
    </row>
    <row r="187" spans="4:24" hidden="1" x14ac:dyDescent="0.2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4" t="e">
        <f>#REF!</f>
        <v>#REF!</v>
      </c>
      <c r="K187" s="35" t="e">
        <f>#REF!</f>
        <v>#REF!</v>
      </c>
      <c r="L187" s="34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5"/>
    </row>
    <row r="188" spans="4:24" hidden="1" x14ac:dyDescent="0.2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4" t="e">
        <f>#REF!</f>
        <v>#REF!</v>
      </c>
      <c r="K188" s="35" t="e">
        <f>#REF!</f>
        <v>#REF!</v>
      </c>
      <c r="L188" s="34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5"/>
    </row>
    <row r="189" spans="4:24" hidden="1" x14ac:dyDescent="0.2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4" t="e">
        <f>#REF!</f>
        <v>#REF!</v>
      </c>
      <c r="K189" s="35" t="e">
        <f>#REF!</f>
        <v>#REF!</v>
      </c>
      <c r="L189" s="34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5"/>
    </row>
    <row r="190" spans="4:24" hidden="1" x14ac:dyDescent="0.2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4" t="e">
        <f>#REF!</f>
        <v>#REF!</v>
      </c>
      <c r="K190" s="35" t="e">
        <f>#REF!</f>
        <v>#REF!</v>
      </c>
      <c r="L190" s="34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5"/>
    </row>
    <row r="191" spans="4:24" hidden="1" x14ac:dyDescent="0.2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4" t="e">
        <f>#REF!</f>
        <v>#REF!</v>
      </c>
      <c r="K191" s="35" t="e">
        <f>#REF!</f>
        <v>#REF!</v>
      </c>
      <c r="L191" s="34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5"/>
    </row>
    <row r="192" spans="4:24" hidden="1" x14ac:dyDescent="0.2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4" t="e">
        <f>#REF!</f>
        <v>#REF!</v>
      </c>
      <c r="K192" s="35" t="e">
        <f>#REF!</f>
        <v>#REF!</v>
      </c>
      <c r="L192" s="34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5"/>
    </row>
    <row r="193" spans="4:24" hidden="1" x14ac:dyDescent="0.2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4" t="e">
        <f>#REF!</f>
        <v>#REF!</v>
      </c>
      <c r="K193" s="35" t="e">
        <f>#REF!</f>
        <v>#REF!</v>
      </c>
      <c r="L193" s="34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5"/>
    </row>
    <row r="194" spans="4:24" hidden="1" x14ac:dyDescent="0.2">
      <c r="D194" t="s">
        <v>328</v>
      </c>
      <c r="E194">
        <v>3</v>
      </c>
      <c r="F194" t="e">
        <f>#REF!</f>
        <v>#REF!</v>
      </c>
      <c r="H194" s="19" t="e">
        <f t="shared" ref="H194:H257" si="8">J194/100*F194+2*K194/100*F194</f>
        <v>#REF!</v>
      </c>
      <c r="I194" t="e">
        <f t="shared" si="7"/>
        <v>#REF!</v>
      </c>
      <c r="J194" s="34" t="e">
        <f>#REF!</f>
        <v>#REF!</v>
      </c>
      <c r="K194" s="35" t="e">
        <f>#REF!</f>
        <v>#REF!</v>
      </c>
      <c r="L194" s="34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5"/>
    </row>
    <row r="195" spans="4:24" hidden="1" x14ac:dyDescent="0.2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t="shared" ref="I195:I258" si="9">ABS(ROUND(J195,0)-J195)+ABS(ROUND(K195,0)-K195)</f>
        <v>#REF!</v>
      </c>
      <c r="J195" s="34" t="e">
        <f>#REF!</f>
        <v>#REF!</v>
      </c>
      <c r="K195" s="35" t="e">
        <f>#REF!</f>
        <v>#REF!</v>
      </c>
      <c r="L195" s="34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5"/>
    </row>
    <row r="196" spans="4:24" hidden="1" x14ac:dyDescent="0.2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4" t="e">
        <f>#REF!</f>
        <v>#REF!</v>
      </c>
      <c r="K196" s="35" t="e">
        <f>#REF!</f>
        <v>#REF!</v>
      </c>
      <c r="L196" s="34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5"/>
    </row>
    <row r="197" spans="4:24" hidden="1" x14ac:dyDescent="0.2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4" t="e">
        <f>#REF!</f>
        <v>#REF!</v>
      </c>
      <c r="K197" s="35" t="e">
        <f>#REF!</f>
        <v>#REF!</v>
      </c>
      <c r="L197" s="34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5"/>
    </row>
    <row r="198" spans="4:24" hidden="1" x14ac:dyDescent="0.2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4" t="e">
        <f>#REF!</f>
        <v>#REF!</v>
      </c>
      <c r="K198" s="35" t="e">
        <f>#REF!</f>
        <v>#REF!</v>
      </c>
      <c r="L198" s="34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5"/>
    </row>
    <row r="199" spans="4:24" hidden="1" x14ac:dyDescent="0.2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4" t="e">
        <f>#REF!</f>
        <v>#REF!</v>
      </c>
      <c r="K199" s="35" t="e">
        <f>#REF!</f>
        <v>#REF!</v>
      </c>
      <c r="L199" s="34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5"/>
    </row>
    <row r="200" spans="4:24" hidden="1" x14ac:dyDescent="0.2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4" t="e">
        <f>#REF!</f>
        <v>#REF!</v>
      </c>
      <c r="K200" s="35" t="e">
        <f>#REF!</f>
        <v>#REF!</v>
      </c>
      <c r="L200" s="34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5"/>
    </row>
    <row r="201" spans="4:24" hidden="1" x14ac:dyDescent="0.2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4" t="e">
        <f>#REF!</f>
        <v>#REF!</v>
      </c>
      <c r="K201" s="35" t="e">
        <f>#REF!</f>
        <v>#REF!</v>
      </c>
      <c r="L201" s="34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5"/>
    </row>
    <row r="202" spans="4:24" hidden="1" x14ac:dyDescent="0.2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4" t="e">
        <f>#REF!</f>
        <v>#REF!</v>
      </c>
      <c r="K202" s="35" t="e">
        <f>#REF!</f>
        <v>#REF!</v>
      </c>
      <c r="L202" s="34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5"/>
    </row>
    <row r="203" spans="4:24" hidden="1" x14ac:dyDescent="0.2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4" t="e">
        <f>#REF!</f>
        <v>#REF!</v>
      </c>
      <c r="K203" s="35" t="e">
        <f>#REF!</f>
        <v>#REF!</v>
      </c>
      <c r="L203" s="34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5"/>
    </row>
    <row r="204" spans="4:24" hidden="1" x14ac:dyDescent="0.2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4" t="e">
        <f>#REF!</f>
        <v>#REF!</v>
      </c>
      <c r="K204" s="35" t="e">
        <f>#REF!</f>
        <v>#REF!</v>
      </c>
      <c r="L204" s="34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5"/>
    </row>
    <row r="205" spans="4:24" hidden="1" x14ac:dyDescent="0.2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4" t="e">
        <f>#REF!</f>
        <v>#REF!</v>
      </c>
      <c r="K205" s="35" t="e">
        <f>#REF!</f>
        <v>#REF!</v>
      </c>
      <c r="L205" s="34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5"/>
    </row>
    <row r="206" spans="4:24" hidden="1" x14ac:dyDescent="0.2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4" t="e">
        <f>#REF!</f>
        <v>#REF!</v>
      </c>
      <c r="K206" s="35" t="e">
        <f>#REF!</f>
        <v>#REF!</v>
      </c>
      <c r="L206" s="34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5"/>
    </row>
    <row r="207" spans="4:24" hidden="1" x14ac:dyDescent="0.2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4" t="e">
        <f>#REF!</f>
        <v>#REF!</v>
      </c>
      <c r="K207" s="35" t="e">
        <f>#REF!</f>
        <v>#REF!</v>
      </c>
      <c r="L207" s="34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5"/>
    </row>
    <row r="208" spans="4:24" hidden="1" x14ac:dyDescent="0.2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4" t="e">
        <f>#REF!</f>
        <v>#REF!</v>
      </c>
      <c r="K208" s="35" t="e">
        <f>#REF!</f>
        <v>#REF!</v>
      </c>
      <c r="L208" s="34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5"/>
    </row>
    <row r="209" spans="4:24" hidden="1" x14ac:dyDescent="0.2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4" t="e">
        <f>#REF!</f>
        <v>#REF!</v>
      </c>
      <c r="K209" s="35" t="e">
        <f>#REF!</f>
        <v>#REF!</v>
      </c>
      <c r="L209" s="34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5"/>
    </row>
    <row r="210" spans="4:24" hidden="1" x14ac:dyDescent="0.2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4" t="e">
        <f>#REF!</f>
        <v>#REF!</v>
      </c>
      <c r="K210" s="35" t="e">
        <f>#REF!</f>
        <v>#REF!</v>
      </c>
      <c r="L210" s="34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5"/>
    </row>
    <row r="211" spans="4:24" hidden="1" x14ac:dyDescent="0.2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4" t="e">
        <f>#REF!</f>
        <v>#REF!</v>
      </c>
      <c r="K211" s="35" t="e">
        <f>#REF!</f>
        <v>#REF!</v>
      </c>
      <c r="L211" s="34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5"/>
    </row>
    <row r="212" spans="4:24" hidden="1" x14ac:dyDescent="0.2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4" t="e">
        <f>#REF!</f>
        <v>#REF!</v>
      </c>
      <c r="K212" s="35" t="e">
        <f>#REF!</f>
        <v>#REF!</v>
      </c>
      <c r="L212" s="34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5"/>
    </row>
    <row r="213" spans="4:24" hidden="1" x14ac:dyDescent="0.2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4" t="e">
        <f>#REF!</f>
        <v>#REF!</v>
      </c>
      <c r="K213" s="35" t="e">
        <f>#REF!</f>
        <v>#REF!</v>
      </c>
      <c r="L213" s="34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5"/>
    </row>
    <row r="214" spans="4:24" hidden="1" x14ac:dyDescent="0.2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4" t="e">
        <f>#REF!</f>
        <v>#REF!</v>
      </c>
      <c r="K214" s="35" t="e">
        <f>#REF!</f>
        <v>#REF!</v>
      </c>
      <c r="L214" s="34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5"/>
    </row>
    <row r="215" spans="4:24" hidden="1" x14ac:dyDescent="0.2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4" t="e">
        <f>#REF!</f>
        <v>#REF!</v>
      </c>
      <c r="K215" s="35" t="e">
        <f>#REF!</f>
        <v>#REF!</v>
      </c>
      <c r="L215" s="34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5"/>
    </row>
    <row r="216" spans="4:24" hidden="1" x14ac:dyDescent="0.2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4" t="e">
        <f>#REF!</f>
        <v>#REF!</v>
      </c>
      <c r="K216" s="35" t="e">
        <f>#REF!</f>
        <v>#REF!</v>
      </c>
      <c r="L216" s="34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5"/>
    </row>
    <row r="217" spans="4:24" hidden="1" x14ac:dyDescent="0.2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4" t="e">
        <f>#REF!</f>
        <v>#REF!</v>
      </c>
      <c r="K217" s="35" t="e">
        <f>#REF!</f>
        <v>#REF!</v>
      </c>
      <c r="L217" s="34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5"/>
    </row>
    <row r="218" spans="4:24" hidden="1" x14ac:dyDescent="0.2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4" t="e">
        <f>#REF!</f>
        <v>#REF!</v>
      </c>
      <c r="K218" s="35" t="e">
        <f>#REF!</f>
        <v>#REF!</v>
      </c>
      <c r="L218" s="34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5"/>
    </row>
    <row r="219" spans="4:24" hidden="1" x14ac:dyDescent="0.2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4" t="e">
        <f>#REF!</f>
        <v>#REF!</v>
      </c>
      <c r="K219" s="35" t="e">
        <f>#REF!</f>
        <v>#REF!</v>
      </c>
      <c r="L219" s="34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5"/>
    </row>
    <row r="220" spans="4:24" hidden="1" x14ac:dyDescent="0.2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4" t="e">
        <f>#REF!</f>
        <v>#REF!</v>
      </c>
      <c r="K220" s="35" t="e">
        <f>#REF!</f>
        <v>#REF!</v>
      </c>
      <c r="L220" s="34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5"/>
    </row>
    <row r="221" spans="4:24" hidden="1" x14ac:dyDescent="0.2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4" t="e">
        <f>#REF!</f>
        <v>#REF!</v>
      </c>
      <c r="K221" s="35" t="e">
        <f>#REF!</f>
        <v>#REF!</v>
      </c>
      <c r="L221" s="34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5"/>
    </row>
    <row r="222" spans="4:24" hidden="1" x14ac:dyDescent="0.2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4" t="e">
        <f>#REF!</f>
        <v>#REF!</v>
      </c>
      <c r="K222" s="35" t="e">
        <f>#REF!</f>
        <v>#REF!</v>
      </c>
      <c r="L222" s="34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5"/>
    </row>
    <row r="223" spans="4:24" hidden="1" x14ac:dyDescent="0.2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4" t="e">
        <f>#REF!</f>
        <v>#REF!</v>
      </c>
      <c r="K223" s="35" t="e">
        <f>#REF!</f>
        <v>#REF!</v>
      </c>
      <c r="L223" s="34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5"/>
    </row>
    <row r="224" spans="4:24" hidden="1" x14ac:dyDescent="0.2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4" t="e">
        <f>#REF!</f>
        <v>#REF!</v>
      </c>
      <c r="K224" s="35" t="e">
        <f>#REF!</f>
        <v>#REF!</v>
      </c>
      <c r="L224" s="34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5"/>
    </row>
    <row r="225" spans="4:24" hidden="1" x14ac:dyDescent="0.2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4" t="e">
        <f>#REF!</f>
        <v>#REF!</v>
      </c>
      <c r="K225" s="35" t="e">
        <f>#REF!</f>
        <v>#REF!</v>
      </c>
      <c r="L225" s="34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5"/>
    </row>
    <row r="226" spans="4:24" hidden="1" x14ac:dyDescent="0.2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4" t="e">
        <f>#REF!</f>
        <v>#REF!</v>
      </c>
      <c r="K226" s="35" t="e">
        <f>#REF!</f>
        <v>#REF!</v>
      </c>
      <c r="L226" s="34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5"/>
    </row>
    <row r="227" spans="4:24" hidden="1" x14ac:dyDescent="0.2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4" t="e">
        <f>#REF!</f>
        <v>#REF!</v>
      </c>
      <c r="K227" s="35" t="e">
        <f>#REF!</f>
        <v>#REF!</v>
      </c>
      <c r="L227" s="34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5"/>
    </row>
    <row r="228" spans="4:24" hidden="1" x14ac:dyDescent="0.2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4" t="e">
        <f>#REF!</f>
        <v>#REF!</v>
      </c>
      <c r="K228" s="35" t="e">
        <f>#REF!</f>
        <v>#REF!</v>
      </c>
      <c r="L228" s="34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5"/>
    </row>
    <row r="229" spans="4:24" hidden="1" x14ac:dyDescent="0.2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4" t="e">
        <f>#REF!</f>
        <v>#REF!</v>
      </c>
      <c r="K229" s="35" t="e">
        <f>#REF!</f>
        <v>#REF!</v>
      </c>
      <c r="L229" s="34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5"/>
    </row>
    <row r="230" spans="4:24" hidden="1" x14ac:dyDescent="0.2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4" t="e">
        <f>#REF!</f>
        <v>#REF!</v>
      </c>
      <c r="K230" s="35" t="e">
        <f>#REF!</f>
        <v>#REF!</v>
      </c>
      <c r="L230" s="34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5"/>
    </row>
    <row r="231" spans="4:24" hidden="1" x14ac:dyDescent="0.2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4" t="e">
        <f>#REF!</f>
        <v>#REF!</v>
      </c>
      <c r="K231" s="35" t="e">
        <f>#REF!</f>
        <v>#REF!</v>
      </c>
      <c r="L231" s="34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5"/>
    </row>
    <row r="232" spans="4:24" hidden="1" x14ac:dyDescent="0.2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4" t="e">
        <f>#REF!</f>
        <v>#REF!</v>
      </c>
      <c r="K232" s="35" t="e">
        <f>#REF!</f>
        <v>#REF!</v>
      </c>
      <c r="L232" s="34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5"/>
    </row>
    <row r="233" spans="4:24" hidden="1" x14ac:dyDescent="0.2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4" t="e">
        <f>#REF!</f>
        <v>#REF!</v>
      </c>
      <c r="K233" s="35" t="e">
        <f>#REF!</f>
        <v>#REF!</v>
      </c>
      <c r="L233" s="34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5"/>
    </row>
    <row r="234" spans="4:24" hidden="1" x14ac:dyDescent="0.2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4" t="e">
        <f>#REF!</f>
        <v>#REF!</v>
      </c>
      <c r="K234" s="35" t="e">
        <f>#REF!</f>
        <v>#REF!</v>
      </c>
      <c r="L234" s="34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5"/>
    </row>
    <row r="235" spans="4:24" hidden="1" x14ac:dyDescent="0.2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4" t="e">
        <f>#REF!</f>
        <v>#REF!</v>
      </c>
      <c r="K235" s="35" t="e">
        <f>#REF!</f>
        <v>#REF!</v>
      </c>
      <c r="L235" s="34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5"/>
    </row>
    <row r="236" spans="4:24" hidden="1" x14ac:dyDescent="0.2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4" t="e">
        <f>#REF!</f>
        <v>#REF!</v>
      </c>
      <c r="K236" s="35" t="e">
        <f>#REF!</f>
        <v>#REF!</v>
      </c>
      <c r="L236" s="34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5"/>
    </row>
    <row r="237" spans="4:24" hidden="1" x14ac:dyDescent="0.2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4" t="e">
        <f>#REF!</f>
        <v>#REF!</v>
      </c>
      <c r="K237" s="35" t="e">
        <f>#REF!</f>
        <v>#REF!</v>
      </c>
      <c r="L237" s="34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5"/>
    </row>
    <row r="238" spans="4:24" hidden="1" x14ac:dyDescent="0.2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4" t="e">
        <f>#REF!</f>
        <v>#REF!</v>
      </c>
      <c r="K238" s="35" t="e">
        <f>#REF!</f>
        <v>#REF!</v>
      </c>
      <c r="L238" s="34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5"/>
    </row>
    <row r="239" spans="4:24" hidden="1" x14ac:dyDescent="0.2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4" t="e">
        <f>#REF!</f>
        <v>#REF!</v>
      </c>
      <c r="K239" s="35" t="e">
        <f>#REF!</f>
        <v>#REF!</v>
      </c>
      <c r="L239" s="34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5"/>
    </row>
    <row r="240" spans="4:24" hidden="1" x14ac:dyDescent="0.2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4" t="e">
        <f>#REF!</f>
        <v>#REF!</v>
      </c>
      <c r="K240" s="35" t="e">
        <f>#REF!</f>
        <v>#REF!</v>
      </c>
      <c r="L240" s="34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5"/>
    </row>
    <row r="241" spans="4:24" hidden="1" x14ac:dyDescent="0.2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4" t="e">
        <f>#REF!</f>
        <v>#REF!</v>
      </c>
      <c r="K241" s="35" t="e">
        <f>#REF!</f>
        <v>#REF!</v>
      </c>
      <c r="L241" s="34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5"/>
    </row>
    <row r="242" spans="4:24" hidden="1" x14ac:dyDescent="0.2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4" t="e">
        <f>#REF!</f>
        <v>#REF!</v>
      </c>
      <c r="K242" s="35" t="e">
        <f>#REF!</f>
        <v>#REF!</v>
      </c>
      <c r="L242" s="34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5"/>
    </row>
    <row r="243" spans="4:24" hidden="1" x14ac:dyDescent="0.2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4" t="e">
        <f>#REF!</f>
        <v>#REF!</v>
      </c>
      <c r="K243" s="35" t="e">
        <f>#REF!</f>
        <v>#REF!</v>
      </c>
      <c r="L243" s="34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5"/>
    </row>
    <row r="244" spans="4:24" hidden="1" x14ac:dyDescent="0.2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4" t="e">
        <f>#REF!</f>
        <v>#REF!</v>
      </c>
      <c r="K244" s="35" t="e">
        <f>#REF!</f>
        <v>#REF!</v>
      </c>
      <c r="L244" s="34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5"/>
    </row>
    <row r="245" spans="4:24" hidden="1" x14ac:dyDescent="0.2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4" t="e">
        <f>#REF!</f>
        <v>#REF!</v>
      </c>
      <c r="K245" s="35" t="e">
        <f>#REF!</f>
        <v>#REF!</v>
      </c>
      <c r="L245" s="34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5"/>
    </row>
    <row r="246" spans="4:24" hidden="1" x14ac:dyDescent="0.2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4" t="e">
        <f>#REF!</f>
        <v>#REF!</v>
      </c>
      <c r="K246" s="35" t="e">
        <f>#REF!</f>
        <v>#REF!</v>
      </c>
      <c r="L246" s="34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5"/>
    </row>
    <row r="247" spans="4:24" hidden="1" x14ac:dyDescent="0.2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4" t="e">
        <f>#REF!</f>
        <v>#REF!</v>
      </c>
      <c r="K247" s="35" t="e">
        <f>#REF!</f>
        <v>#REF!</v>
      </c>
      <c r="L247" s="34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5"/>
    </row>
    <row r="248" spans="4:24" hidden="1" x14ac:dyDescent="0.2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4" t="e">
        <f>#REF!</f>
        <v>#REF!</v>
      </c>
      <c r="K248" s="35" t="e">
        <f>#REF!</f>
        <v>#REF!</v>
      </c>
      <c r="L248" s="34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5"/>
    </row>
    <row r="249" spans="4:24" hidden="1" x14ac:dyDescent="0.2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4" t="e">
        <f>#REF!</f>
        <v>#REF!</v>
      </c>
      <c r="K249" s="35" t="e">
        <f>#REF!</f>
        <v>#REF!</v>
      </c>
      <c r="L249" s="34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5"/>
    </row>
    <row r="250" spans="4:24" hidden="1" x14ac:dyDescent="0.2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4" t="e">
        <f>#REF!</f>
        <v>#REF!</v>
      </c>
      <c r="K250" s="35" t="e">
        <f>#REF!</f>
        <v>#REF!</v>
      </c>
      <c r="L250" s="34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5"/>
    </row>
    <row r="251" spans="4:24" hidden="1" x14ac:dyDescent="0.2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4" t="e">
        <f>#REF!</f>
        <v>#REF!</v>
      </c>
      <c r="K251" s="35" t="e">
        <f>#REF!</f>
        <v>#REF!</v>
      </c>
      <c r="L251" s="34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5"/>
    </row>
    <row r="252" spans="4:24" hidden="1" x14ac:dyDescent="0.2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4" t="e">
        <f>#REF!</f>
        <v>#REF!</v>
      </c>
      <c r="K252" s="35" t="e">
        <f>#REF!</f>
        <v>#REF!</v>
      </c>
      <c r="L252" s="34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5"/>
    </row>
    <row r="253" spans="4:24" hidden="1" x14ac:dyDescent="0.2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4" t="e">
        <f>#REF!</f>
        <v>#REF!</v>
      </c>
      <c r="K253" s="35" t="e">
        <f>#REF!</f>
        <v>#REF!</v>
      </c>
      <c r="L253" s="34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5"/>
    </row>
    <row r="254" spans="4:24" hidden="1" x14ac:dyDescent="0.2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4" t="e">
        <f>#REF!</f>
        <v>#REF!</v>
      </c>
      <c r="K254" s="35" t="e">
        <f>#REF!</f>
        <v>#REF!</v>
      </c>
      <c r="L254" s="34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5"/>
    </row>
    <row r="255" spans="4:24" hidden="1" x14ac:dyDescent="0.2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4" t="e">
        <f>#REF!</f>
        <v>#REF!</v>
      </c>
      <c r="K255" s="35" t="e">
        <f>#REF!</f>
        <v>#REF!</v>
      </c>
      <c r="L255" s="34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5"/>
    </row>
    <row r="256" spans="4:24" hidden="1" x14ac:dyDescent="0.2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4" t="e">
        <f>#REF!</f>
        <v>#REF!</v>
      </c>
      <c r="K256" s="35" t="e">
        <f>#REF!</f>
        <v>#REF!</v>
      </c>
      <c r="L256" s="34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5"/>
    </row>
    <row r="257" spans="4:24" hidden="1" x14ac:dyDescent="0.2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4" t="e">
        <f>#REF!</f>
        <v>#REF!</v>
      </c>
      <c r="K257" s="35" t="e">
        <f>#REF!</f>
        <v>#REF!</v>
      </c>
      <c r="L257" s="34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5"/>
    </row>
    <row r="258" spans="4:24" hidden="1" x14ac:dyDescent="0.2">
      <c r="D258" t="s">
        <v>328</v>
      </c>
      <c r="E258">
        <v>3</v>
      </c>
      <c r="F258" t="e">
        <f>#REF!</f>
        <v>#REF!</v>
      </c>
      <c r="H258" s="19" t="e">
        <f t="shared" ref="H258:H321" si="10">J258/100*F258+2*K258/100*F258</f>
        <v>#REF!</v>
      </c>
      <c r="I258" t="e">
        <f t="shared" si="9"/>
        <v>#REF!</v>
      </c>
      <c r="J258" s="34" t="e">
        <f>#REF!</f>
        <v>#REF!</v>
      </c>
      <c r="K258" s="35" t="e">
        <f>#REF!</f>
        <v>#REF!</v>
      </c>
      <c r="L258" s="34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5"/>
    </row>
    <row r="259" spans="4:24" hidden="1" x14ac:dyDescent="0.2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t="shared" ref="I259:I322" si="11">ABS(ROUND(J259,0)-J259)+ABS(ROUND(K259,0)-K259)</f>
        <v>#REF!</v>
      </c>
      <c r="J259" s="34" t="e">
        <f>#REF!</f>
        <v>#REF!</v>
      </c>
      <c r="K259" s="35" t="e">
        <f>#REF!</f>
        <v>#REF!</v>
      </c>
      <c r="L259" s="34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5"/>
    </row>
    <row r="260" spans="4:24" hidden="1" x14ac:dyDescent="0.2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4" t="e">
        <f>#REF!</f>
        <v>#REF!</v>
      </c>
      <c r="K260" s="35" t="e">
        <f>#REF!</f>
        <v>#REF!</v>
      </c>
      <c r="L260" s="34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5"/>
    </row>
    <row r="261" spans="4:24" hidden="1" x14ac:dyDescent="0.2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4" t="e">
        <f>#REF!</f>
        <v>#REF!</v>
      </c>
      <c r="K261" s="35" t="e">
        <f>#REF!</f>
        <v>#REF!</v>
      </c>
      <c r="L261" s="34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5"/>
    </row>
    <row r="262" spans="4:24" hidden="1" x14ac:dyDescent="0.2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4" t="e">
        <f>#REF!</f>
        <v>#REF!</v>
      </c>
      <c r="K262" s="35" t="e">
        <f>#REF!</f>
        <v>#REF!</v>
      </c>
      <c r="L262" s="34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5"/>
    </row>
    <row r="263" spans="4:24" hidden="1" x14ac:dyDescent="0.2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4" t="e">
        <f>#REF!</f>
        <v>#REF!</v>
      </c>
      <c r="K263" s="35" t="e">
        <f>#REF!</f>
        <v>#REF!</v>
      </c>
      <c r="L263" s="34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5"/>
    </row>
    <row r="264" spans="4:24" hidden="1" x14ac:dyDescent="0.2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4" t="e">
        <f>#REF!</f>
        <v>#REF!</v>
      </c>
      <c r="K264" s="35" t="e">
        <f>#REF!</f>
        <v>#REF!</v>
      </c>
      <c r="L264" s="34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5"/>
    </row>
    <row r="265" spans="4:24" hidden="1" x14ac:dyDescent="0.2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4" t="e">
        <f>#REF!</f>
        <v>#REF!</v>
      </c>
      <c r="K265" s="35" t="e">
        <f>#REF!</f>
        <v>#REF!</v>
      </c>
      <c r="L265" s="34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5"/>
    </row>
    <row r="266" spans="4:24" hidden="1" x14ac:dyDescent="0.2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4" t="e">
        <f>#REF!</f>
        <v>#REF!</v>
      </c>
      <c r="K266" s="35" t="e">
        <f>#REF!</f>
        <v>#REF!</v>
      </c>
      <c r="L266" s="34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5"/>
    </row>
    <row r="267" spans="4:24" hidden="1" x14ac:dyDescent="0.2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4" t="e">
        <f>#REF!</f>
        <v>#REF!</v>
      </c>
      <c r="K267" s="35" t="e">
        <f>#REF!</f>
        <v>#REF!</v>
      </c>
      <c r="L267" s="34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5"/>
    </row>
    <row r="268" spans="4:24" hidden="1" x14ac:dyDescent="0.2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4" t="e">
        <f>#REF!</f>
        <v>#REF!</v>
      </c>
      <c r="K268" s="35" t="e">
        <f>#REF!</f>
        <v>#REF!</v>
      </c>
      <c r="L268" s="34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5"/>
    </row>
    <row r="269" spans="4:24" hidden="1" x14ac:dyDescent="0.2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4" t="e">
        <f>#REF!</f>
        <v>#REF!</v>
      </c>
      <c r="K269" s="35" t="e">
        <f>#REF!</f>
        <v>#REF!</v>
      </c>
      <c r="L269" s="34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5"/>
    </row>
    <row r="270" spans="4:24" hidden="1" x14ac:dyDescent="0.2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4" t="e">
        <f>#REF!</f>
        <v>#REF!</v>
      </c>
      <c r="K270" s="35" t="e">
        <f>#REF!</f>
        <v>#REF!</v>
      </c>
      <c r="L270" s="34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5"/>
    </row>
    <row r="271" spans="4:24" hidden="1" x14ac:dyDescent="0.2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4" t="e">
        <f>#REF!</f>
        <v>#REF!</v>
      </c>
      <c r="K271" s="35" t="e">
        <f>#REF!</f>
        <v>#REF!</v>
      </c>
      <c r="L271" s="34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5"/>
    </row>
    <row r="272" spans="4:24" hidden="1" x14ac:dyDescent="0.2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4" t="e">
        <f>#REF!</f>
        <v>#REF!</v>
      </c>
      <c r="K272" s="35" t="e">
        <f>#REF!</f>
        <v>#REF!</v>
      </c>
      <c r="L272" s="34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5"/>
    </row>
    <row r="273" spans="4:24" hidden="1" x14ac:dyDescent="0.2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4" t="e">
        <f>#REF!</f>
        <v>#REF!</v>
      </c>
      <c r="K273" s="35" t="e">
        <f>#REF!</f>
        <v>#REF!</v>
      </c>
      <c r="L273" s="34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5"/>
    </row>
    <row r="274" spans="4:24" hidden="1" x14ac:dyDescent="0.2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4" t="e">
        <f>#REF!</f>
        <v>#REF!</v>
      </c>
      <c r="K274" s="35" t="e">
        <f>#REF!</f>
        <v>#REF!</v>
      </c>
      <c r="L274" s="34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5"/>
    </row>
    <row r="275" spans="4:24" hidden="1" x14ac:dyDescent="0.2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4" t="e">
        <f>#REF!</f>
        <v>#REF!</v>
      </c>
      <c r="K275" s="35" t="e">
        <f>#REF!</f>
        <v>#REF!</v>
      </c>
      <c r="L275" s="34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5"/>
    </row>
    <row r="276" spans="4:24" hidden="1" x14ac:dyDescent="0.2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4" t="e">
        <f>#REF!</f>
        <v>#REF!</v>
      </c>
      <c r="K276" s="35" t="e">
        <f>#REF!</f>
        <v>#REF!</v>
      </c>
      <c r="L276" s="34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5"/>
    </row>
    <row r="277" spans="4:24" hidden="1" x14ac:dyDescent="0.2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4" t="e">
        <f>#REF!</f>
        <v>#REF!</v>
      </c>
      <c r="K277" s="35" t="e">
        <f>#REF!</f>
        <v>#REF!</v>
      </c>
      <c r="L277" s="34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5"/>
    </row>
    <row r="278" spans="4:24" hidden="1" x14ac:dyDescent="0.2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4" t="e">
        <f>#REF!</f>
        <v>#REF!</v>
      </c>
      <c r="K278" s="35" t="e">
        <f>#REF!</f>
        <v>#REF!</v>
      </c>
      <c r="L278" s="34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5"/>
    </row>
    <row r="279" spans="4:24" hidden="1" x14ac:dyDescent="0.2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4" t="e">
        <f>#REF!</f>
        <v>#REF!</v>
      </c>
      <c r="K279" s="35" t="e">
        <f>#REF!</f>
        <v>#REF!</v>
      </c>
      <c r="L279" s="34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5"/>
    </row>
    <row r="280" spans="4:24" hidden="1" x14ac:dyDescent="0.2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4" t="e">
        <f>#REF!</f>
        <v>#REF!</v>
      </c>
      <c r="K280" s="35" t="e">
        <f>#REF!</f>
        <v>#REF!</v>
      </c>
      <c r="L280" s="34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5"/>
    </row>
    <row r="281" spans="4:24" hidden="1" x14ac:dyDescent="0.2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4" t="e">
        <f>#REF!</f>
        <v>#REF!</v>
      </c>
      <c r="K281" s="35" t="e">
        <f>#REF!</f>
        <v>#REF!</v>
      </c>
      <c r="L281" s="34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5"/>
    </row>
    <row r="282" spans="4:24" hidden="1" x14ac:dyDescent="0.2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4" t="e">
        <f>#REF!</f>
        <v>#REF!</v>
      </c>
      <c r="K282" s="35" t="e">
        <f>#REF!</f>
        <v>#REF!</v>
      </c>
      <c r="L282" s="34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5"/>
    </row>
    <row r="283" spans="4:24" hidden="1" x14ac:dyDescent="0.2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4" t="e">
        <f>#REF!</f>
        <v>#REF!</v>
      </c>
      <c r="K283" s="35" t="e">
        <f>#REF!</f>
        <v>#REF!</v>
      </c>
      <c r="L283" s="34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5"/>
    </row>
    <row r="284" spans="4:24" hidden="1" x14ac:dyDescent="0.2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4" t="e">
        <f>#REF!</f>
        <v>#REF!</v>
      </c>
      <c r="K284" s="35" t="e">
        <f>#REF!</f>
        <v>#REF!</v>
      </c>
      <c r="L284" s="34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5"/>
    </row>
    <row r="285" spans="4:24" hidden="1" x14ac:dyDescent="0.2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4" t="e">
        <f>#REF!</f>
        <v>#REF!</v>
      </c>
      <c r="K285" s="35" t="e">
        <f>#REF!</f>
        <v>#REF!</v>
      </c>
      <c r="L285" s="34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5"/>
    </row>
    <row r="286" spans="4:24" hidden="1" x14ac:dyDescent="0.2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4" t="e">
        <f>#REF!</f>
        <v>#REF!</v>
      </c>
      <c r="K286" s="35" t="e">
        <f>#REF!</f>
        <v>#REF!</v>
      </c>
      <c r="L286" s="34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5"/>
    </row>
    <row r="287" spans="4:24" hidden="1" x14ac:dyDescent="0.2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4" t="e">
        <f>#REF!</f>
        <v>#REF!</v>
      </c>
      <c r="K287" s="35" t="e">
        <f>#REF!</f>
        <v>#REF!</v>
      </c>
      <c r="L287" s="34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5"/>
    </row>
    <row r="288" spans="4:24" hidden="1" x14ac:dyDescent="0.2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4" t="e">
        <f>#REF!</f>
        <v>#REF!</v>
      </c>
      <c r="K288" s="35" t="e">
        <f>#REF!</f>
        <v>#REF!</v>
      </c>
      <c r="L288" s="34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5"/>
    </row>
    <row r="289" spans="4:24" hidden="1" x14ac:dyDescent="0.2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4" t="e">
        <f>#REF!</f>
        <v>#REF!</v>
      </c>
      <c r="K289" s="35" t="e">
        <f>#REF!</f>
        <v>#REF!</v>
      </c>
      <c r="L289" s="34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5"/>
    </row>
    <row r="290" spans="4:24" hidden="1" x14ac:dyDescent="0.2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4" t="e">
        <f>#REF!</f>
        <v>#REF!</v>
      </c>
      <c r="K290" s="35" t="e">
        <f>#REF!</f>
        <v>#REF!</v>
      </c>
      <c r="L290" s="34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5"/>
    </row>
    <row r="291" spans="4:24" hidden="1" x14ac:dyDescent="0.2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4" t="e">
        <f>#REF!</f>
        <v>#REF!</v>
      </c>
      <c r="K291" s="35" t="e">
        <f>#REF!</f>
        <v>#REF!</v>
      </c>
      <c r="L291" s="34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5"/>
    </row>
    <row r="292" spans="4:24" hidden="1" x14ac:dyDescent="0.2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4" t="e">
        <f>#REF!</f>
        <v>#REF!</v>
      </c>
      <c r="K292" s="35" t="e">
        <f>#REF!</f>
        <v>#REF!</v>
      </c>
      <c r="L292" s="34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5"/>
    </row>
    <row r="293" spans="4:24" hidden="1" x14ac:dyDescent="0.2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4" t="e">
        <f>#REF!</f>
        <v>#REF!</v>
      </c>
      <c r="K293" s="35" t="e">
        <f>#REF!</f>
        <v>#REF!</v>
      </c>
      <c r="L293" s="34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5"/>
    </row>
    <row r="294" spans="4:24" hidden="1" x14ac:dyDescent="0.2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4" t="e">
        <f>#REF!</f>
        <v>#REF!</v>
      </c>
      <c r="K294" s="35" t="e">
        <f>#REF!</f>
        <v>#REF!</v>
      </c>
      <c r="L294" s="34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5"/>
    </row>
    <row r="295" spans="4:24" hidden="1" x14ac:dyDescent="0.2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4" t="e">
        <f>#REF!</f>
        <v>#REF!</v>
      </c>
      <c r="K295" s="35" t="e">
        <f>#REF!</f>
        <v>#REF!</v>
      </c>
      <c r="L295" s="34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5"/>
    </row>
    <row r="296" spans="4:24" hidden="1" x14ac:dyDescent="0.2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4" t="e">
        <f>#REF!</f>
        <v>#REF!</v>
      </c>
      <c r="K296" s="35" t="e">
        <f>#REF!</f>
        <v>#REF!</v>
      </c>
      <c r="L296" s="34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5"/>
    </row>
    <row r="297" spans="4:24" hidden="1" x14ac:dyDescent="0.2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4" t="e">
        <f>#REF!</f>
        <v>#REF!</v>
      </c>
      <c r="K297" s="35" t="e">
        <f>#REF!</f>
        <v>#REF!</v>
      </c>
      <c r="L297" s="34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5"/>
    </row>
    <row r="298" spans="4:24" hidden="1" x14ac:dyDescent="0.2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4" t="e">
        <f>#REF!</f>
        <v>#REF!</v>
      </c>
      <c r="K298" s="35" t="e">
        <f>#REF!</f>
        <v>#REF!</v>
      </c>
      <c r="L298" s="34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5"/>
    </row>
    <row r="299" spans="4:24" hidden="1" x14ac:dyDescent="0.2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4" t="e">
        <f>#REF!</f>
        <v>#REF!</v>
      </c>
      <c r="K299" s="35" t="e">
        <f>#REF!</f>
        <v>#REF!</v>
      </c>
      <c r="L299" s="34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5"/>
    </row>
    <row r="300" spans="4:24" hidden="1" x14ac:dyDescent="0.2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4" t="e">
        <f>#REF!</f>
        <v>#REF!</v>
      </c>
      <c r="K300" s="35" t="e">
        <f>#REF!</f>
        <v>#REF!</v>
      </c>
      <c r="L300" s="34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5"/>
    </row>
    <row r="301" spans="4:24" hidden="1" x14ac:dyDescent="0.2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4" t="e">
        <f>#REF!</f>
        <v>#REF!</v>
      </c>
      <c r="K301" s="35" t="e">
        <f>#REF!</f>
        <v>#REF!</v>
      </c>
      <c r="L301" s="34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5"/>
    </row>
    <row r="302" spans="4:24" hidden="1" x14ac:dyDescent="0.2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4" t="e">
        <f>#REF!</f>
        <v>#REF!</v>
      </c>
      <c r="K302" s="35" t="e">
        <f>#REF!</f>
        <v>#REF!</v>
      </c>
      <c r="L302" s="34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5"/>
    </row>
    <row r="303" spans="4:24" hidden="1" x14ac:dyDescent="0.2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4" t="e">
        <f>#REF!</f>
        <v>#REF!</v>
      </c>
      <c r="K303" s="35" t="e">
        <f>#REF!</f>
        <v>#REF!</v>
      </c>
      <c r="L303" s="34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5"/>
    </row>
    <row r="304" spans="4:24" hidden="1" x14ac:dyDescent="0.2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4" t="e">
        <f>#REF!</f>
        <v>#REF!</v>
      </c>
      <c r="K304" s="35" t="e">
        <f>#REF!</f>
        <v>#REF!</v>
      </c>
      <c r="L304" s="34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5"/>
    </row>
    <row r="305" spans="4:24" hidden="1" x14ac:dyDescent="0.2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4" t="e">
        <f>#REF!</f>
        <v>#REF!</v>
      </c>
      <c r="K305" s="35" t="e">
        <f>#REF!</f>
        <v>#REF!</v>
      </c>
      <c r="L305" s="34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5"/>
    </row>
    <row r="306" spans="4:24" hidden="1" x14ac:dyDescent="0.2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4" t="e">
        <f>#REF!</f>
        <v>#REF!</v>
      </c>
      <c r="K306" s="35" t="e">
        <f>#REF!</f>
        <v>#REF!</v>
      </c>
      <c r="L306" s="34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5"/>
    </row>
    <row r="307" spans="4:24" hidden="1" x14ac:dyDescent="0.2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4" t="e">
        <f>#REF!</f>
        <v>#REF!</v>
      </c>
      <c r="K307" s="35" t="e">
        <f>#REF!</f>
        <v>#REF!</v>
      </c>
      <c r="L307" s="34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5"/>
    </row>
    <row r="308" spans="4:24" hidden="1" x14ac:dyDescent="0.2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4" t="e">
        <f>#REF!</f>
        <v>#REF!</v>
      </c>
      <c r="K308" s="35" t="e">
        <f>#REF!</f>
        <v>#REF!</v>
      </c>
      <c r="L308" s="34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5"/>
    </row>
    <row r="309" spans="4:24" hidden="1" x14ac:dyDescent="0.2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4" t="e">
        <f>#REF!</f>
        <v>#REF!</v>
      </c>
      <c r="K309" s="35" t="e">
        <f>#REF!</f>
        <v>#REF!</v>
      </c>
      <c r="L309" s="34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5"/>
    </row>
    <row r="310" spans="4:24" hidden="1" x14ac:dyDescent="0.2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4" t="e">
        <f>#REF!</f>
        <v>#REF!</v>
      </c>
      <c r="K310" s="35" t="e">
        <f>#REF!</f>
        <v>#REF!</v>
      </c>
      <c r="L310" s="34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5"/>
    </row>
    <row r="311" spans="4:24" hidden="1" x14ac:dyDescent="0.2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4" t="e">
        <f>#REF!</f>
        <v>#REF!</v>
      </c>
      <c r="K311" s="35" t="e">
        <f>#REF!</f>
        <v>#REF!</v>
      </c>
      <c r="L311" s="34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5"/>
    </row>
    <row r="312" spans="4:24" hidden="1" x14ac:dyDescent="0.2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4" t="e">
        <f>#REF!</f>
        <v>#REF!</v>
      </c>
      <c r="K312" s="35" t="e">
        <f>#REF!</f>
        <v>#REF!</v>
      </c>
      <c r="L312" s="34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5"/>
    </row>
    <row r="313" spans="4:24" hidden="1" x14ac:dyDescent="0.2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4" t="e">
        <f>#REF!</f>
        <v>#REF!</v>
      </c>
      <c r="K313" s="35" t="e">
        <f>#REF!</f>
        <v>#REF!</v>
      </c>
      <c r="L313" s="34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5"/>
    </row>
    <row r="314" spans="4:24" hidden="1" x14ac:dyDescent="0.2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4" t="e">
        <f>#REF!</f>
        <v>#REF!</v>
      </c>
      <c r="K314" s="35" t="e">
        <f>#REF!</f>
        <v>#REF!</v>
      </c>
      <c r="L314" s="34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5"/>
    </row>
    <row r="315" spans="4:24" hidden="1" x14ac:dyDescent="0.2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4" t="e">
        <f>#REF!</f>
        <v>#REF!</v>
      </c>
      <c r="K315" s="35" t="e">
        <f>#REF!</f>
        <v>#REF!</v>
      </c>
      <c r="L315" s="34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5"/>
    </row>
    <row r="316" spans="4:24" hidden="1" x14ac:dyDescent="0.2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4" t="e">
        <f>#REF!</f>
        <v>#REF!</v>
      </c>
      <c r="K316" s="35" t="e">
        <f>#REF!</f>
        <v>#REF!</v>
      </c>
      <c r="L316" s="34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5"/>
    </row>
    <row r="317" spans="4:24" hidden="1" x14ac:dyDescent="0.2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4" t="e">
        <f>#REF!</f>
        <v>#REF!</v>
      </c>
      <c r="K317" s="35" t="e">
        <f>#REF!</f>
        <v>#REF!</v>
      </c>
      <c r="L317" s="34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5"/>
    </row>
    <row r="318" spans="4:24" hidden="1" x14ac:dyDescent="0.2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4" t="e">
        <f>#REF!</f>
        <v>#REF!</v>
      </c>
      <c r="K318" s="35" t="e">
        <f>#REF!</f>
        <v>#REF!</v>
      </c>
      <c r="L318" s="34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5"/>
    </row>
    <row r="319" spans="4:24" hidden="1" x14ac:dyDescent="0.2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4" t="e">
        <f>#REF!</f>
        <v>#REF!</v>
      </c>
      <c r="K319" s="35" t="e">
        <f>#REF!</f>
        <v>#REF!</v>
      </c>
      <c r="L319" s="34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5"/>
    </row>
    <row r="320" spans="4:24" hidden="1" x14ac:dyDescent="0.2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4" t="e">
        <f>#REF!</f>
        <v>#REF!</v>
      </c>
      <c r="K320" s="35" t="e">
        <f>#REF!</f>
        <v>#REF!</v>
      </c>
      <c r="L320" s="34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5"/>
    </row>
    <row r="321" spans="4:24" hidden="1" x14ac:dyDescent="0.2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4" t="e">
        <f>#REF!</f>
        <v>#REF!</v>
      </c>
      <c r="K321" s="35" t="e">
        <f>#REF!</f>
        <v>#REF!</v>
      </c>
      <c r="L321" s="34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5"/>
    </row>
    <row r="322" spans="4:24" hidden="1" x14ac:dyDescent="0.2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ref="H322:H386" si="12">J322/100*F322+2*K322/100*F322</f>
        <v>#REF!</v>
      </c>
      <c r="I322" t="e">
        <f t="shared" si="11"/>
        <v>#REF!</v>
      </c>
      <c r="J322" s="34" t="e">
        <f>#REF!</f>
        <v>#REF!</v>
      </c>
      <c r="K322" s="35" t="e">
        <f>#REF!</f>
        <v>#REF!</v>
      </c>
      <c r="L322" s="34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5"/>
    </row>
    <row r="323" spans="4:24" hidden="1" x14ac:dyDescent="0.2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t="shared" ref="I323:I386" si="13">ABS(ROUND(J323,0)-J323)+ABS(ROUND(K323,0)-K323)</f>
        <v>#REF!</v>
      </c>
      <c r="J323" s="34" t="e">
        <f>#REF!</f>
        <v>#REF!</v>
      </c>
      <c r="K323" s="35" t="e">
        <f>#REF!</f>
        <v>#REF!</v>
      </c>
      <c r="L323" s="34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5"/>
    </row>
    <row r="324" spans="4:24" hidden="1" x14ac:dyDescent="0.2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4" t="e">
        <f>#REF!</f>
        <v>#REF!</v>
      </c>
      <c r="K324" s="35" t="e">
        <f>#REF!</f>
        <v>#REF!</v>
      </c>
      <c r="L324" s="34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5"/>
    </row>
    <row r="325" spans="4:24" hidden="1" x14ac:dyDescent="0.2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4" t="e">
        <f>#REF!</f>
        <v>#REF!</v>
      </c>
      <c r="K325" s="35" t="e">
        <f>#REF!</f>
        <v>#REF!</v>
      </c>
      <c r="L325" s="34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5"/>
    </row>
    <row r="326" spans="4:24" hidden="1" x14ac:dyDescent="0.2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4" t="e">
        <f>#REF!</f>
        <v>#REF!</v>
      </c>
      <c r="K326" s="35" t="e">
        <f>#REF!</f>
        <v>#REF!</v>
      </c>
      <c r="L326" s="34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5"/>
    </row>
    <row r="327" spans="4:24" hidden="1" x14ac:dyDescent="0.2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4" t="e">
        <f>#REF!</f>
        <v>#REF!</v>
      </c>
      <c r="K327" s="35" t="e">
        <f>#REF!</f>
        <v>#REF!</v>
      </c>
      <c r="L327" s="34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5"/>
    </row>
    <row r="328" spans="4:24" hidden="1" x14ac:dyDescent="0.2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4" t="e">
        <f>#REF!</f>
        <v>#REF!</v>
      </c>
      <c r="K328" s="35" t="e">
        <f>#REF!</f>
        <v>#REF!</v>
      </c>
      <c r="L328" s="34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5"/>
    </row>
    <row r="329" spans="4:24" hidden="1" x14ac:dyDescent="0.2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4" t="e">
        <f>#REF!</f>
        <v>#REF!</v>
      </c>
      <c r="K329" s="35" t="e">
        <f>#REF!</f>
        <v>#REF!</v>
      </c>
      <c r="L329" s="34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5"/>
    </row>
    <row r="330" spans="4:24" hidden="1" x14ac:dyDescent="0.2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4" t="e">
        <f>#REF!</f>
        <v>#REF!</v>
      </c>
      <c r="K330" s="35" t="e">
        <f>#REF!</f>
        <v>#REF!</v>
      </c>
      <c r="L330" s="34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5"/>
    </row>
    <row r="331" spans="4:24" hidden="1" x14ac:dyDescent="0.2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4" t="e">
        <f>#REF!</f>
        <v>#REF!</v>
      </c>
      <c r="K331" s="35" t="e">
        <f>#REF!</f>
        <v>#REF!</v>
      </c>
      <c r="L331" s="34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5"/>
    </row>
    <row r="332" spans="4:24" hidden="1" x14ac:dyDescent="0.2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4" t="e">
        <f>#REF!</f>
        <v>#REF!</v>
      </c>
      <c r="K332" s="35" t="e">
        <f>#REF!</f>
        <v>#REF!</v>
      </c>
      <c r="L332" s="34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5"/>
    </row>
    <row r="333" spans="4:24" hidden="1" x14ac:dyDescent="0.2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4" t="e">
        <f>#REF!</f>
        <v>#REF!</v>
      </c>
      <c r="K333" s="35" t="e">
        <f>#REF!</f>
        <v>#REF!</v>
      </c>
      <c r="L333" s="34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5"/>
    </row>
    <row r="334" spans="4:24" hidden="1" x14ac:dyDescent="0.2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4" t="e">
        <f>#REF!</f>
        <v>#REF!</v>
      </c>
      <c r="K334" s="35" t="e">
        <f>#REF!</f>
        <v>#REF!</v>
      </c>
      <c r="L334" s="34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5"/>
    </row>
    <row r="335" spans="4:24" hidden="1" x14ac:dyDescent="0.2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4" t="e">
        <f>#REF!</f>
        <v>#REF!</v>
      </c>
      <c r="K335" s="35" t="e">
        <f>#REF!</f>
        <v>#REF!</v>
      </c>
      <c r="L335" s="34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5"/>
    </row>
    <row r="336" spans="4:24" hidden="1" x14ac:dyDescent="0.2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4" t="e">
        <f>#REF!</f>
        <v>#REF!</v>
      </c>
      <c r="K336" s="35" t="e">
        <f>#REF!</f>
        <v>#REF!</v>
      </c>
      <c r="L336" s="34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5"/>
    </row>
    <row r="337" spans="4:24" hidden="1" x14ac:dyDescent="0.2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4" t="e">
        <f>#REF!</f>
        <v>#REF!</v>
      </c>
      <c r="K337" s="35" t="e">
        <f>#REF!</f>
        <v>#REF!</v>
      </c>
      <c r="L337" s="34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5"/>
    </row>
    <row r="338" spans="4:24" hidden="1" x14ac:dyDescent="0.2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4" t="e">
        <f>#REF!</f>
        <v>#REF!</v>
      </c>
      <c r="K338" s="35" t="e">
        <f>#REF!</f>
        <v>#REF!</v>
      </c>
      <c r="L338" s="34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5"/>
    </row>
    <row r="339" spans="4:24" hidden="1" x14ac:dyDescent="0.2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4" t="e">
        <f>#REF!</f>
        <v>#REF!</v>
      </c>
      <c r="K339" s="35" t="e">
        <f>#REF!</f>
        <v>#REF!</v>
      </c>
      <c r="L339" s="34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5"/>
    </row>
    <row r="340" spans="4:24" hidden="1" x14ac:dyDescent="0.2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4" t="e">
        <f>#REF!</f>
        <v>#REF!</v>
      </c>
      <c r="K340" s="35" t="e">
        <f>#REF!</f>
        <v>#REF!</v>
      </c>
      <c r="L340" s="34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5"/>
    </row>
    <row r="341" spans="4:24" hidden="1" x14ac:dyDescent="0.2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4" t="e">
        <f>#REF!</f>
        <v>#REF!</v>
      </c>
      <c r="K341" s="35" t="e">
        <f>#REF!</f>
        <v>#REF!</v>
      </c>
      <c r="L341" s="34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5"/>
    </row>
    <row r="342" spans="4:24" hidden="1" x14ac:dyDescent="0.2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4" t="e">
        <f>#REF!</f>
        <v>#REF!</v>
      </c>
      <c r="K342" s="35" t="e">
        <f>#REF!</f>
        <v>#REF!</v>
      </c>
      <c r="L342" s="34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5"/>
    </row>
    <row r="343" spans="4:24" hidden="1" x14ac:dyDescent="0.2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4" t="e">
        <f>#REF!</f>
        <v>#REF!</v>
      </c>
      <c r="K343" s="35" t="e">
        <f>#REF!</f>
        <v>#REF!</v>
      </c>
      <c r="L343" s="34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5"/>
    </row>
    <row r="344" spans="4:24" hidden="1" x14ac:dyDescent="0.2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4" t="e">
        <f>#REF!</f>
        <v>#REF!</v>
      </c>
      <c r="K344" s="35" t="e">
        <f>#REF!</f>
        <v>#REF!</v>
      </c>
      <c r="L344" s="34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5"/>
    </row>
    <row r="345" spans="4:24" hidden="1" x14ac:dyDescent="0.2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4" t="e">
        <f>#REF!</f>
        <v>#REF!</v>
      </c>
      <c r="K345" s="35" t="e">
        <f>#REF!</f>
        <v>#REF!</v>
      </c>
      <c r="L345" s="34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5"/>
    </row>
    <row r="346" spans="4:24" hidden="1" x14ac:dyDescent="0.2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4" t="e">
        <f>#REF!</f>
        <v>#REF!</v>
      </c>
      <c r="K346" s="35" t="e">
        <f>#REF!</f>
        <v>#REF!</v>
      </c>
      <c r="L346" s="34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5"/>
    </row>
    <row r="347" spans="4:24" hidden="1" x14ac:dyDescent="0.2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4" t="e">
        <f>#REF!</f>
        <v>#REF!</v>
      </c>
      <c r="K347" s="35" t="e">
        <f>#REF!</f>
        <v>#REF!</v>
      </c>
      <c r="L347" s="34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5"/>
    </row>
    <row r="348" spans="4:24" hidden="1" x14ac:dyDescent="0.2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4" t="e">
        <f>#REF!</f>
        <v>#REF!</v>
      </c>
      <c r="K348" s="35" t="e">
        <f>#REF!</f>
        <v>#REF!</v>
      </c>
      <c r="L348" s="34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5"/>
    </row>
    <row r="349" spans="4:24" hidden="1" x14ac:dyDescent="0.2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4" t="e">
        <f>#REF!</f>
        <v>#REF!</v>
      </c>
      <c r="K349" s="35" t="e">
        <f>#REF!</f>
        <v>#REF!</v>
      </c>
      <c r="L349" s="34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5"/>
    </row>
    <row r="350" spans="4:24" hidden="1" x14ac:dyDescent="0.2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4" t="e">
        <f>#REF!</f>
        <v>#REF!</v>
      </c>
      <c r="K350" s="35" t="e">
        <f>#REF!</f>
        <v>#REF!</v>
      </c>
      <c r="L350" s="34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5"/>
    </row>
    <row r="351" spans="4:24" hidden="1" x14ac:dyDescent="0.2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4" t="e">
        <f>#REF!</f>
        <v>#REF!</v>
      </c>
      <c r="K351" s="35" t="e">
        <f>#REF!</f>
        <v>#REF!</v>
      </c>
      <c r="L351" s="34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5"/>
    </row>
    <row r="352" spans="4:24" hidden="1" x14ac:dyDescent="0.2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4" t="e">
        <f>#REF!</f>
        <v>#REF!</v>
      </c>
      <c r="K352" s="35" t="e">
        <f>#REF!</f>
        <v>#REF!</v>
      </c>
      <c r="L352" s="34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5"/>
    </row>
    <row r="353" spans="4:24" hidden="1" x14ac:dyDescent="0.2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4" t="e">
        <f>#REF!</f>
        <v>#REF!</v>
      </c>
      <c r="K353" s="35" t="e">
        <f>#REF!</f>
        <v>#REF!</v>
      </c>
      <c r="L353" s="34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5"/>
    </row>
    <row r="354" spans="4:24" hidden="1" x14ac:dyDescent="0.2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4" t="e">
        <f>#REF!</f>
        <v>#REF!</v>
      </c>
      <c r="K354" s="35" t="e">
        <f>#REF!</f>
        <v>#REF!</v>
      </c>
      <c r="L354" s="34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5"/>
    </row>
    <row r="355" spans="4:24" hidden="1" x14ac:dyDescent="0.2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4" t="e">
        <f>#REF!</f>
        <v>#REF!</v>
      </c>
      <c r="K355" s="35" t="e">
        <f>#REF!</f>
        <v>#REF!</v>
      </c>
      <c r="L355" s="34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5"/>
    </row>
    <row r="356" spans="4:24" hidden="1" x14ac:dyDescent="0.2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4" t="e">
        <f>#REF!</f>
        <v>#REF!</v>
      </c>
      <c r="K356" s="35" t="e">
        <f>#REF!</f>
        <v>#REF!</v>
      </c>
      <c r="L356" s="34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5"/>
    </row>
    <row r="357" spans="4:24" hidden="1" x14ac:dyDescent="0.2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4" t="e">
        <f>#REF!</f>
        <v>#REF!</v>
      </c>
      <c r="K357" s="35" t="e">
        <f>#REF!</f>
        <v>#REF!</v>
      </c>
      <c r="L357" s="34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5"/>
    </row>
    <row r="358" spans="4:24" hidden="1" x14ac:dyDescent="0.2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4" t="e">
        <f>#REF!</f>
        <v>#REF!</v>
      </c>
      <c r="K358" s="35" t="e">
        <f>#REF!</f>
        <v>#REF!</v>
      </c>
      <c r="L358" s="34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5"/>
    </row>
    <row r="359" spans="4:24" hidden="1" x14ac:dyDescent="0.2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4" t="e">
        <f>#REF!</f>
        <v>#REF!</v>
      </c>
      <c r="K359" s="35" t="e">
        <f>#REF!</f>
        <v>#REF!</v>
      </c>
      <c r="L359" s="34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5"/>
    </row>
    <row r="360" spans="4:24" hidden="1" x14ac:dyDescent="0.2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4" t="e">
        <f>#REF!</f>
        <v>#REF!</v>
      </c>
      <c r="K360" s="35" t="e">
        <f>#REF!</f>
        <v>#REF!</v>
      </c>
      <c r="L360" s="34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5"/>
    </row>
    <row r="361" spans="4:24" hidden="1" x14ac:dyDescent="0.2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4" t="e">
        <f>#REF!</f>
        <v>#REF!</v>
      </c>
      <c r="K361" s="35" t="e">
        <f>#REF!</f>
        <v>#REF!</v>
      </c>
      <c r="L361" s="34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5"/>
    </row>
    <row r="362" spans="4:24" hidden="1" x14ac:dyDescent="0.2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4" t="e">
        <f>#REF!</f>
        <v>#REF!</v>
      </c>
      <c r="K362" s="35" t="e">
        <f>#REF!</f>
        <v>#REF!</v>
      </c>
      <c r="L362" s="34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5"/>
    </row>
    <row r="363" spans="4:24" hidden="1" x14ac:dyDescent="0.2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4" t="e">
        <f>#REF!</f>
        <v>#REF!</v>
      </c>
      <c r="K363" s="35" t="e">
        <f>#REF!</f>
        <v>#REF!</v>
      </c>
      <c r="L363" s="34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5"/>
    </row>
    <row r="364" spans="4:24" hidden="1" x14ac:dyDescent="0.2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4" t="e">
        <f>#REF!</f>
        <v>#REF!</v>
      </c>
      <c r="K364" s="35" t="e">
        <f>#REF!</f>
        <v>#REF!</v>
      </c>
      <c r="L364" s="34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5"/>
    </row>
    <row r="365" spans="4:24" hidden="1" x14ac:dyDescent="0.2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4" t="e">
        <f>#REF!</f>
        <v>#REF!</v>
      </c>
      <c r="K365" s="35" t="e">
        <f>#REF!</f>
        <v>#REF!</v>
      </c>
      <c r="L365" s="34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5"/>
    </row>
    <row r="366" spans="4:24" hidden="1" x14ac:dyDescent="0.2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4" t="e">
        <f>#REF!</f>
        <v>#REF!</v>
      </c>
      <c r="K366" s="35" t="e">
        <f>#REF!</f>
        <v>#REF!</v>
      </c>
      <c r="L366" s="34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5"/>
    </row>
    <row r="367" spans="4:24" hidden="1" x14ac:dyDescent="0.2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4" t="e">
        <f>#REF!</f>
        <v>#REF!</v>
      </c>
      <c r="K367" s="35" t="e">
        <f>#REF!</f>
        <v>#REF!</v>
      </c>
      <c r="L367" s="34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5"/>
    </row>
    <row r="368" spans="4:24" hidden="1" x14ac:dyDescent="0.2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4" t="e">
        <f>#REF!</f>
        <v>#REF!</v>
      </c>
      <c r="K368" s="35" t="e">
        <f>#REF!</f>
        <v>#REF!</v>
      </c>
      <c r="L368" s="34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5"/>
    </row>
    <row r="369" spans="4:24" hidden="1" x14ac:dyDescent="0.2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4" t="e">
        <f>#REF!</f>
        <v>#REF!</v>
      </c>
      <c r="K369" s="35" t="e">
        <f>#REF!</f>
        <v>#REF!</v>
      </c>
      <c r="L369" s="34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5"/>
    </row>
    <row r="370" spans="4:24" hidden="1" x14ac:dyDescent="0.2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4" t="e">
        <f>#REF!</f>
        <v>#REF!</v>
      </c>
      <c r="K370" s="35" t="e">
        <f>#REF!</f>
        <v>#REF!</v>
      </c>
      <c r="L370" s="34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5"/>
    </row>
    <row r="371" spans="4:24" hidden="1" x14ac:dyDescent="0.2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4" t="e">
        <f>#REF!</f>
        <v>#REF!</v>
      </c>
      <c r="K371" s="35" t="e">
        <f>#REF!</f>
        <v>#REF!</v>
      </c>
      <c r="L371" s="34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5"/>
    </row>
    <row r="372" spans="4:24" hidden="1" x14ac:dyDescent="0.2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4" t="e">
        <f>#REF!</f>
        <v>#REF!</v>
      </c>
      <c r="K372" s="35" t="e">
        <f>#REF!</f>
        <v>#REF!</v>
      </c>
      <c r="L372" s="34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5"/>
    </row>
    <row r="373" spans="4:24" hidden="1" x14ac:dyDescent="0.2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4" t="e">
        <f>#REF!</f>
        <v>#REF!</v>
      </c>
      <c r="K373" s="35" t="e">
        <f>#REF!</f>
        <v>#REF!</v>
      </c>
      <c r="L373" s="34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5"/>
    </row>
    <row r="374" spans="4:24" hidden="1" x14ac:dyDescent="0.2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4" t="e">
        <f>#REF!</f>
        <v>#REF!</v>
      </c>
      <c r="K374" s="35" t="e">
        <f>#REF!</f>
        <v>#REF!</v>
      </c>
      <c r="L374" s="34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5"/>
    </row>
    <row r="375" spans="4:24" hidden="1" x14ac:dyDescent="0.2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4" t="e">
        <f>#REF!</f>
        <v>#REF!</v>
      </c>
      <c r="K375" s="35" t="e">
        <f>#REF!</f>
        <v>#REF!</v>
      </c>
      <c r="L375" s="34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5"/>
    </row>
    <row r="376" spans="4:24" hidden="1" x14ac:dyDescent="0.2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4" t="e">
        <f>#REF!</f>
        <v>#REF!</v>
      </c>
      <c r="K376" s="35" t="e">
        <f>#REF!</f>
        <v>#REF!</v>
      </c>
      <c r="L376" s="34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5"/>
    </row>
    <row r="377" spans="4:24" hidden="1" x14ac:dyDescent="0.2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4" t="e">
        <f>#REF!</f>
        <v>#REF!</v>
      </c>
      <c r="K377" s="35" t="e">
        <f>#REF!</f>
        <v>#REF!</v>
      </c>
      <c r="L377" s="34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5"/>
    </row>
    <row r="378" spans="4:24" hidden="1" x14ac:dyDescent="0.2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4" t="e">
        <f>#REF!</f>
        <v>#REF!</v>
      </c>
      <c r="K378" s="35" t="e">
        <f>#REF!</f>
        <v>#REF!</v>
      </c>
      <c r="L378" s="34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5"/>
    </row>
    <row r="379" spans="4:24" hidden="1" x14ac:dyDescent="0.2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4" t="e">
        <f>#REF!</f>
        <v>#REF!</v>
      </c>
      <c r="K379" s="35" t="e">
        <f>#REF!</f>
        <v>#REF!</v>
      </c>
      <c r="L379" s="34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5"/>
    </row>
    <row r="380" spans="4:24" hidden="1" x14ac:dyDescent="0.2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4" t="e">
        <f>#REF!</f>
        <v>#REF!</v>
      </c>
      <c r="K380" s="35" t="e">
        <f>#REF!</f>
        <v>#REF!</v>
      </c>
      <c r="L380" s="34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5"/>
    </row>
    <row r="381" spans="4:24" hidden="1" x14ac:dyDescent="0.2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4" t="e">
        <f>#REF!</f>
        <v>#REF!</v>
      </c>
      <c r="K381" s="35" t="e">
        <f>#REF!</f>
        <v>#REF!</v>
      </c>
      <c r="L381" s="34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5"/>
    </row>
    <row r="382" spans="4:24" hidden="1" x14ac:dyDescent="0.2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4" t="e">
        <f>#REF!</f>
        <v>#REF!</v>
      </c>
      <c r="K382" s="35" t="e">
        <f>#REF!</f>
        <v>#REF!</v>
      </c>
      <c r="L382" s="34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5"/>
    </row>
    <row r="383" spans="4:24" hidden="1" x14ac:dyDescent="0.2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4" t="e">
        <f>#REF!</f>
        <v>#REF!</v>
      </c>
      <c r="K383" s="35" t="e">
        <f>#REF!</f>
        <v>#REF!</v>
      </c>
      <c r="L383" s="34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5"/>
    </row>
    <row r="384" spans="4:24" hidden="1" x14ac:dyDescent="0.2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4" t="e">
        <f>#REF!</f>
        <v>#REF!</v>
      </c>
      <c r="K384" s="35" t="e">
        <f>#REF!</f>
        <v>#REF!</v>
      </c>
      <c r="L384" s="34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5"/>
    </row>
    <row r="385" spans="4:24" hidden="1" x14ac:dyDescent="0.2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4" t="e">
        <f>#REF!</f>
        <v>#REF!</v>
      </c>
      <c r="K385" s="35" t="e">
        <f>#REF!</f>
        <v>#REF!</v>
      </c>
      <c r="L385" s="34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5"/>
    </row>
    <row r="386" spans="4:24" hidden="1" x14ac:dyDescent="0.2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4" t="e">
        <f>#REF!</f>
        <v>#REF!</v>
      </c>
      <c r="K386" s="35" t="e">
        <f>#REF!</f>
        <v>#REF!</v>
      </c>
    </row>
  </sheetData>
  <sheetProtection password="C79A" sheet="1" objects="1"/>
  <phoneticPr fontId="3" type="noConversion"/>
  <conditionalFormatting sqref="F2:G386">
    <cfRule type="cellIs" dxfId="6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"/>
  <sheetViews>
    <sheetView tabSelected="1" zoomScaleNormal="100" zoomScaleSheetLayoutView="100" workbookViewId="0">
      <selection activeCell="C16" sqref="C16:I16"/>
    </sheetView>
  </sheetViews>
  <sheetFormatPr defaultRowHeight="12.75" x14ac:dyDescent="0.2"/>
  <cols>
    <col min="1" max="1" width="9.140625" style="40"/>
    <col min="2" max="2" width="13" style="40" customWidth="1"/>
    <col min="3" max="4" width="9.140625" style="40"/>
    <col min="5" max="5" width="9.85546875" style="40" bestFit="1" customWidth="1"/>
    <col min="6" max="6" width="9.140625" style="40"/>
    <col min="7" max="7" width="14" style="40" customWidth="1"/>
    <col min="8" max="8" width="19.28515625" style="40" customWidth="1"/>
    <col min="9" max="9" width="14.42578125" style="40" customWidth="1"/>
    <col min="10" max="16384" width="9.140625" style="40"/>
  </cols>
  <sheetData>
    <row r="1" spans="1:12" ht="15.75" x14ac:dyDescent="0.25">
      <c r="A1" s="143" t="s">
        <v>393</v>
      </c>
      <c r="B1" s="143"/>
      <c r="C1" s="143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">
      <c r="A2" s="189" t="s">
        <v>315</v>
      </c>
      <c r="B2" s="190"/>
      <c r="C2" s="190"/>
      <c r="D2" s="191"/>
      <c r="E2" s="41">
        <v>40179</v>
      </c>
      <c r="F2" s="42"/>
      <c r="G2" s="43" t="s">
        <v>332</v>
      </c>
      <c r="H2" s="41">
        <v>40543</v>
      </c>
      <c r="I2" s="44"/>
      <c r="J2" s="39"/>
      <c r="K2" s="39"/>
      <c r="L2" s="39"/>
    </row>
    <row r="3" spans="1:12" x14ac:dyDescent="0.2">
      <c r="A3" s="45"/>
      <c r="B3" s="45"/>
      <c r="C3" s="45"/>
      <c r="D3" s="45"/>
      <c r="E3" s="46"/>
      <c r="F3" s="46"/>
      <c r="G3" s="45"/>
      <c r="H3" s="45"/>
      <c r="I3" s="47"/>
      <c r="J3" s="39"/>
      <c r="K3" s="39"/>
      <c r="L3" s="39"/>
    </row>
    <row r="4" spans="1:12" ht="15" x14ac:dyDescent="0.2">
      <c r="A4" s="192" t="s">
        <v>389</v>
      </c>
      <c r="B4" s="192"/>
      <c r="C4" s="192"/>
      <c r="D4" s="192"/>
      <c r="E4" s="192"/>
      <c r="F4" s="192"/>
      <c r="G4" s="192"/>
      <c r="H4" s="192"/>
      <c r="I4" s="192"/>
      <c r="J4" s="39"/>
      <c r="K4" s="39"/>
      <c r="L4" s="39"/>
    </row>
    <row r="5" spans="1:12" x14ac:dyDescent="0.2">
      <c r="A5" s="48"/>
      <c r="B5" s="48"/>
      <c r="C5" s="48"/>
      <c r="D5" s="49"/>
      <c r="E5" s="50"/>
      <c r="F5" s="51"/>
      <c r="G5" s="52"/>
      <c r="H5" s="53"/>
      <c r="I5" s="54"/>
      <c r="J5" s="39"/>
      <c r="K5" s="39"/>
      <c r="L5" s="39"/>
    </row>
    <row r="6" spans="1:12" x14ac:dyDescent="0.2">
      <c r="A6" s="155" t="s">
        <v>273</v>
      </c>
      <c r="B6" s="156"/>
      <c r="C6" s="163" t="s">
        <v>394</v>
      </c>
      <c r="D6" s="164"/>
      <c r="E6" s="193"/>
      <c r="F6" s="193"/>
      <c r="G6" s="193"/>
      <c r="H6" s="193"/>
      <c r="I6" s="56"/>
      <c r="J6" s="39"/>
      <c r="K6" s="39"/>
      <c r="L6" s="39"/>
    </row>
    <row r="7" spans="1:12" x14ac:dyDescent="0.2">
      <c r="A7" s="57"/>
      <c r="B7" s="57"/>
      <c r="C7" s="48"/>
      <c r="D7" s="48"/>
      <c r="E7" s="193"/>
      <c r="F7" s="193"/>
      <c r="G7" s="193"/>
      <c r="H7" s="193"/>
      <c r="I7" s="56"/>
      <c r="J7" s="39"/>
      <c r="K7" s="39"/>
      <c r="L7" s="39"/>
    </row>
    <row r="8" spans="1:12" x14ac:dyDescent="0.2">
      <c r="A8" s="194" t="s">
        <v>90</v>
      </c>
      <c r="B8" s="195"/>
      <c r="C8" s="163" t="s">
        <v>395</v>
      </c>
      <c r="D8" s="164"/>
      <c r="E8" s="193"/>
      <c r="F8" s="193"/>
      <c r="G8" s="193"/>
      <c r="H8" s="193"/>
      <c r="I8" s="49"/>
      <c r="J8" s="39"/>
      <c r="K8" s="39"/>
      <c r="L8" s="39"/>
    </row>
    <row r="9" spans="1:12" x14ac:dyDescent="0.2">
      <c r="A9" s="58"/>
      <c r="B9" s="58"/>
      <c r="C9" s="59"/>
      <c r="D9" s="48"/>
      <c r="E9" s="48"/>
      <c r="F9" s="48"/>
      <c r="G9" s="48"/>
      <c r="H9" s="48"/>
      <c r="I9" s="48"/>
      <c r="J9" s="39"/>
      <c r="K9" s="39"/>
      <c r="L9" s="39"/>
    </row>
    <row r="10" spans="1:12" x14ac:dyDescent="0.2">
      <c r="A10" s="196" t="s">
        <v>223</v>
      </c>
      <c r="B10" s="197"/>
      <c r="C10" s="163" t="s">
        <v>396</v>
      </c>
      <c r="D10" s="164"/>
      <c r="E10" s="48"/>
      <c r="F10" s="48"/>
      <c r="G10" s="48"/>
      <c r="H10" s="48"/>
      <c r="I10" s="48"/>
      <c r="J10" s="39"/>
      <c r="K10" s="39"/>
      <c r="L10" s="39"/>
    </row>
    <row r="11" spans="1:12" x14ac:dyDescent="0.2">
      <c r="A11" s="198"/>
      <c r="B11" s="198"/>
      <c r="C11" s="48"/>
      <c r="D11" s="48"/>
      <c r="E11" s="48"/>
      <c r="F11" s="48"/>
      <c r="G11" s="48"/>
      <c r="H11" s="48"/>
      <c r="I11" s="48"/>
      <c r="J11" s="39"/>
      <c r="K11" s="39"/>
      <c r="L11" s="39"/>
    </row>
    <row r="12" spans="1:12" x14ac:dyDescent="0.2">
      <c r="A12" s="155" t="s">
        <v>91</v>
      </c>
      <c r="B12" s="156"/>
      <c r="C12" s="161" t="s">
        <v>397</v>
      </c>
      <c r="D12" s="186"/>
      <c r="E12" s="186"/>
      <c r="F12" s="186"/>
      <c r="G12" s="186"/>
      <c r="H12" s="186"/>
      <c r="I12" s="158"/>
      <c r="J12" s="39"/>
      <c r="K12" s="39"/>
      <c r="L12" s="39"/>
    </row>
    <row r="13" spans="1:12" x14ac:dyDescent="0.2">
      <c r="A13" s="57"/>
      <c r="B13" s="57"/>
      <c r="C13" s="60"/>
      <c r="D13" s="48"/>
      <c r="E13" s="48"/>
      <c r="F13" s="48"/>
      <c r="G13" s="48"/>
      <c r="H13" s="48"/>
      <c r="I13" s="48"/>
      <c r="J13" s="39"/>
      <c r="K13" s="39"/>
      <c r="L13" s="39"/>
    </row>
    <row r="14" spans="1:12" x14ac:dyDescent="0.2">
      <c r="A14" s="155" t="s">
        <v>16</v>
      </c>
      <c r="B14" s="156"/>
      <c r="C14" s="187">
        <v>48000</v>
      </c>
      <c r="D14" s="188"/>
      <c r="E14" s="48"/>
      <c r="F14" s="161" t="s">
        <v>398</v>
      </c>
      <c r="G14" s="186"/>
      <c r="H14" s="186"/>
      <c r="I14" s="158"/>
      <c r="J14" s="39"/>
      <c r="K14" s="39"/>
      <c r="L14" s="39"/>
    </row>
    <row r="15" spans="1:12" x14ac:dyDescent="0.2">
      <c r="A15" s="57"/>
      <c r="B15" s="57"/>
      <c r="C15" s="48"/>
      <c r="D15" s="48"/>
      <c r="E15" s="48"/>
      <c r="F15" s="48"/>
      <c r="G15" s="48"/>
      <c r="H15" s="48"/>
      <c r="I15" s="48"/>
      <c r="J15" s="39"/>
      <c r="K15" s="39"/>
      <c r="L15" s="39"/>
    </row>
    <row r="16" spans="1:12" x14ac:dyDescent="0.2">
      <c r="A16" s="155" t="s">
        <v>17</v>
      </c>
      <c r="B16" s="156"/>
      <c r="C16" s="161" t="s">
        <v>399</v>
      </c>
      <c r="D16" s="186"/>
      <c r="E16" s="186"/>
      <c r="F16" s="186"/>
      <c r="G16" s="186"/>
      <c r="H16" s="186"/>
      <c r="I16" s="158"/>
      <c r="J16" s="39"/>
      <c r="K16" s="39"/>
      <c r="L16" s="39"/>
    </row>
    <row r="17" spans="1:12" x14ac:dyDescent="0.2">
      <c r="A17" s="57"/>
      <c r="B17" s="57"/>
      <c r="C17" s="48"/>
      <c r="D17" s="48"/>
      <c r="E17" s="48"/>
      <c r="F17" s="48"/>
      <c r="G17" s="48"/>
      <c r="H17" s="48"/>
      <c r="I17" s="48"/>
      <c r="J17" s="39"/>
      <c r="K17" s="39"/>
      <c r="L17" s="39"/>
    </row>
    <row r="18" spans="1:12" x14ac:dyDescent="0.2">
      <c r="A18" s="155" t="s">
        <v>18</v>
      </c>
      <c r="B18" s="156"/>
      <c r="C18" s="181" t="s">
        <v>400</v>
      </c>
      <c r="D18" s="182"/>
      <c r="E18" s="182"/>
      <c r="F18" s="182"/>
      <c r="G18" s="182"/>
      <c r="H18" s="182"/>
      <c r="I18" s="183"/>
      <c r="J18" s="39"/>
      <c r="K18" s="39"/>
      <c r="L18" s="39"/>
    </row>
    <row r="19" spans="1:12" x14ac:dyDescent="0.2">
      <c r="A19" s="57"/>
      <c r="B19" s="57"/>
      <c r="C19" s="60"/>
      <c r="D19" s="48"/>
      <c r="E19" s="48"/>
      <c r="F19" s="48"/>
      <c r="G19" s="48"/>
      <c r="H19" s="48"/>
      <c r="I19" s="48"/>
      <c r="J19" s="39"/>
      <c r="K19" s="39"/>
      <c r="L19" s="39"/>
    </row>
    <row r="20" spans="1:12" x14ac:dyDescent="0.2">
      <c r="A20" s="155" t="s">
        <v>19</v>
      </c>
      <c r="B20" s="156"/>
      <c r="C20" s="181" t="s">
        <v>401</v>
      </c>
      <c r="D20" s="182"/>
      <c r="E20" s="182"/>
      <c r="F20" s="182"/>
      <c r="G20" s="182"/>
      <c r="H20" s="182"/>
      <c r="I20" s="183"/>
      <c r="J20" s="39"/>
      <c r="K20" s="39"/>
      <c r="L20" s="39"/>
    </row>
    <row r="21" spans="1:12" x14ac:dyDescent="0.2">
      <c r="A21" s="57"/>
      <c r="B21" s="57"/>
      <c r="C21" s="60"/>
      <c r="D21" s="48"/>
      <c r="E21" s="48"/>
      <c r="F21" s="48"/>
      <c r="G21" s="48"/>
      <c r="H21" s="48"/>
      <c r="I21" s="48"/>
      <c r="J21" s="39"/>
      <c r="K21" s="39"/>
      <c r="L21" s="39"/>
    </row>
    <row r="22" spans="1:12" x14ac:dyDescent="0.2">
      <c r="A22" s="155" t="s">
        <v>92</v>
      </c>
      <c r="B22" s="156"/>
      <c r="C22" s="61">
        <v>201</v>
      </c>
      <c r="D22" s="161" t="s">
        <v>398</v>
      </c>
      <c r="E22" s="179"/>
      <c r="F22" s="180"/>
      <c r="G22" s="184"/>
      <c r="H22" s="185"/>
      <c r="I22" s="63"/>
      <c r="J22" s="39"/>
      <c r="K22" s="39"/>
      <c r="L22" s="39"/>
    </row>
    <row r="23" spans="1:12" x14ac:dyDescent="0.2">
      <c r="A23" s="57"/>
      <c r="B23" s="57"/>
      <c r="C23" s="48"/>
      <c r="D23" s="64"/>
      <c r="E23" s="64"/>
      <c r="F23" s="64"/>
      <c r="G23" s="64"/>
      <c r="H23" s="48"/>
      <c r="I23" s="49"/>
      <c r="J23" s="39"/>
      <c r="K23" s="39"/>
      <c r="L23" s="39"/>
    </row>
    <row r="24" spans="1:12" x14ac:dyDescent="0.2">
      <c r="A24" s="155" t="s">
        <v>93</v>
      </c>
      <c r="B24" s="156"/>
      <c r="C24" s="61">
        <v>6</v>
      </c>
      <c r="D24" s="161" t="s">
        <v>402</v>
      </c>
      <c r="E24" s="179"/>
      <c r="F24" s="179"/>
      <c r="G24" s="180"/>
      <c r="H24" s="55" t="s">
        <v>94</v>
      </c>
      <c r="I24" s="65">
        <v>6570</v>
      </c>
      <c r="J24" s="39"/>
      <c r="K24" s="39"/>
      <c r="L24" s="39"/>
    </row>
    <row r="25" spans="1:12" x14ac:dyDescent="0.2">
      <c r="A25" s="57"/>
      <c r="B25" s="57"/>
      <c r="C25" s="48"/>
      <c r="D25" s="64"/>
      <c r="E25" s="64"/>
      <c r="F25" s="64"/>
      <c r="G25" s="57"/>
      <c r="H25" s="57" t="s">
        <v>102</v>
      </c>
      <c r="I25" s="60"/>
      <c r="J25" s="39"/>
      <c r="K25" s="39"/>
      <c r="L25" s="39"/>
    </row>
    <row r="26" spans="1:12" x14ac:dyDescent="0.2">
      <c r="A26" s="155" t="s">
        <v>267</v>
      </c>
      <c r="B26" s="156"/>
      <c r="C26" s="66" t="s">
        <v>403</v>
      </c>
      <c r="D26" s="67"/>
      <c r="E26" s="39"/>
      <c r="F26" s="68"/>
      <c r="G26" s="155" t="s">
        <v>266</v>
      </c>
      <c r="H26" s="156"/>
      <c r="I26" s="69" t="s">
        <v>404</v>
      </c>
      <c r="J26" s="39"/>
      <c r="K26" s="39"/>
      <c r="L26" s="39"/>
    </row>
    <row r="27" spans="1:12" x14ac:dyDescent="0.2">
      <c r="A27" s="57"/>
      <c r="B27" s="57"/>
      <c r="C27" s="48"/>
      <c r="D27" s="68"/>
      <c r="E27" s="68"/>
      <c r="F27" s="68"/>
      <c r="G27" s="68"/>
      <c r="H27" s="48"/>
      <c r="I27" s="70"/>
      <c r="J27" s="39"/>
      <c r="K27" s="39"/>
      <c r="L27" s="39"/>
    </row>
    <row r="28" spans="1:12" x14ac:dyDescent="0.2">
      <c r="A28" s="173" t="s">
        <v>95</v>
      </c>
      <c r="B28" s="174"/>
      <c r="C28" s="175"/>
      <c r="D28" s="175"/>
      <c r="E28" s="176" t="s">
        <v>96</v>
      </c>
      <c r="F28" s="177"/>
      <c r="G28" s="177"/>
      <c r="H28" s="178" t="s">
        <v>97</v>
      </c>
      <c r="I28" s="178"/>
      <c r="J28" s="39"/>
      <c r="K28" s="39"/>
      <c r="L28" s="39"/>
    </row>
    <row r="29" spans="1:12" x14ac:dyDescent="0.2">
      <c r="A29" s="39"/>
      <c r="B29" s="39"/>
      <c r="C29" s="39"/>
      <c r="D29" s="54"/>
      <c r="E29" s="48"/>
      <c r="F29" s="48"/>
      <c r="G29" s="48"/>
      <c r="H29" s="71"/>
      <c r="I29" s="70"/>
      <c r="J29" s="39"/>
      <c r="K29" s="39"/>
      <c r="L29" s="39"/>
    </row>
    <row r="30" spans="1:12" x14ac:dyDescent="0.2">
      <c r="A30" s="170" t="s">
        <v>405</v>
      </c>
      <c r="B30" s="165"/>
      <c r="C30" s="165"/>
      <c r="D30" s="166"/>
      <c r="E30" s="170" t="s">
        <v>411</v>
      </c>
      <c r="F30" s="165"/>
      <c r="G30" s="165"/>
      <c r="H30" s="163" t="s">
        <v>416</v>
      </c>
      <c r="I30" s="164"/>
      <c r="J30" s="39"/>
      <c r="K30" s="39"/>
      <c r="L30" s="39"/>
    </row>
    <row r="31" spans="1:12" x14ac:dyDescent="0.2">
      <c r="A31" s="62"/>
      <c r="B31" s="62"/>
      <c r="C31" s="60"/>
      <c r="D31" s="171"/>
      <c r="E31" s="171"/>
      <c r="F31" s="171"/>
      <c r="G31" s="172"/>
      <c r="H31" s="48"/>
      <c r="I31" s="74"/>
      <c r="J31" s="39"/>
      <c r="K31" s="39"/>
      <c r="L31" s="39"/>
    </row>
    <row r="32" spans="1:12" x14ac:dyDescent="0.2">
      <c r="A32" s="170" t="s">
        <v>407</v>
      </c>
      <c r="B32" s="165"/>
      <c r="C32" s="165"/>
      <c r="D32" s="166"/>
      <c r="E32" s="170" t="s">
        <v>411</v>
      </c>
      <c r="F32" s="165"/>
      <c r="G32" s="165"/>
      <c r="H32" s="163" t="s">
        <v>417</v>
      </c>
      <c r="I32" s="164"/>
      <c r="J32" s="39"/>
      <c r="K32" s="39"/>
      <c r="L32" s="39"/>
    </row>
    <row r="33" spans="1:12" x14ac:dyDescent="0.2">
      <c r="A33" s="62"/>
      <c r="B33" s="62"/>
      <c r="C33" s="60"/>
      <c r="D33" s="72"/>
      <c r="E33" s="72"/>
      <c r="F33" s="72"/>
      <c r="G33" s="73"/>
      <c r="H33" s="48"/>
      <c r="I33" s="75"/>
      <c r="J33" s="39"/>
      <c r="K33" s="39"/>
      <c r="L33" s="39"/>
    </row>
    <row r="34" spans="1:12" x14ac:dyDescent="0.2">
      <c r="A34" s="170" t="s">
        <v>406</v>
      </c>
      <c r="B34" s="165"/>
      <c r="C34" s="165"/>
      <c r="D34" s="166"/>
      <c r="E34" s="170" t="s">
        <v>412</v>
      </c>
      <c r="F34" s="165"/>
      <c r="G34" s="165"/>
      <c r="H34" s="163" t="s">
        <v>418</v>
      </c>
      <c r="I34" s="164"/>
      <c r="J34" s="39"/>
      <c r="K34" s="39"/>
      <c r="L34" s="39"/>
    </row>
    <row r="35" spans="1:12" x14ac:dyDescent="0.2">
      <c r="A35" s="62"/>
      <c r="B35" s="62"/>
      <c r="C35" s="60"/>
      <c r="D35" s="72"/>
      <c r="E35" s="72"/>
      <c r="F35" s="72"/>
      <c r="G35" s="73"/>
      <c r="H35" s="48"/>
      <c r="I35" s="75"/>
      <c r="J35" s="39"/>
      <c r="K35" s="39"/>
      <c r="L35" s="39"/>
    </row>
    <row r="36" spans="1:12" x14ac:dyDescent="0.2">
      <c r="A36" s="170" t="s">
        <v>408</v>
      </c>
      <c r="B36" s="165"/>
      <c r="C36" s="165"/>
      <c r="D36" s="166"/>
      <c r="E36" s="170" t="s">
        <v>413</v>
      </c>
      <c r="F36" s="165"/>
      <c r="G36" s="165"/>
      <c r="H36" s="163" t="s">
        <v>419</v>
      </c>
      <c r="I36" s="164"/>
      <c r="J36" s="39"/>
      <c r="K36" s="39"/>
      <c r="L36" s="39"/>
    </row>
    <row r="37" spans="1:12" x14ac:dyDescent="0.2">
      <c r="A37" s="76"/>
      <c r="B37" s="76"/>
      <c r="C37" s="167"/>
      <c r="D37" s="168"/>
      <c r="E37" s="48"/>
      <c r="F37" s="167"/>
      <c r="G37" s="168"/>
      <c r="H37" s="48"/>
      <c r="I37" s="48"/>
      <c r="J37" s="39"/>
      <c r="K37" s="39"/>
      <c r="L37" s="39"/>
    </row>
    <row r="38" spans="1:12" x14ac:dyDescent="0.2">
      <c r="A38" s="170" t="s">
        <v>409</v>
      </c>
      <c r="B38" s="165"/>
      <c r="C38" s="165"/>
      <c r="D38" s="166"/>
      <c r="E38" s="170" t="s">
        <v>414</v>
      </c>
      <c r="F38" s="165"/>
      <c r="G38" s="165"/>
      <c r="H38" s="163" t="s">
        <v>420</v>
      </c>
      <c r="I38" s="164"/>
      <c r="J38" s="39"/>
      <c r="K38" s="39"/>
      <c r="L38" s="39"/>
    </row>
    <row r="39" spans="1:12" x14ac:dyDescent="0.2">
      <c r="A39" s="76"/>
      <c r="B39" s="76"/>
      <c r="C39" s="77"/>
      <c r="D39" s="78"/>
      <c r="E39" s="48"/>
      <c r="F39" s="77"/>
      <c r="G39" s="78"/>
      <c r="H39" s="48"/>
      <c r="I39" s="48"/>
      <c r="J39" s="39"/>
      <c r="K39" s="39"/>
      <c r="L39" s="39"/>
    </row>
    <row r="40" spans="1:12" x14ac:dyDescent="0.2">
      <c r="A40" s="170" t="s">
        <v>410</v>
      </c>
      <c r="B40" s="165"/>
      <c r="C40" s="165"/>
      <c r="D40" s="166"/>
      <c r="E40" s="170" t="s">
        <v>415</v>
      </c>
      <c r="F40" s="165"/>
      <c r="G40" s="165"/>
      <c r="H40" s="163" t="s">
        <v>421</v>
      </c>
      <c r="I40" s="164"/>
      <c r="J40" s="39"/>
      <c r="K40" s="39"/>
      <c r="L40" s="39"/>
    </row>
    <row r="41" spans="1:12" x14ac:dyDescent="0.2">
      <c r="A41" s="79"/>
      <c r="B41" s="80"/>
      <c r="C41" s="80"/>
      <c r="D41" s="80"/>
      <c r="E41" s="79"/>
      <c r="F41" s="80"/>
      <c r="G41" s="80"/>
      <c r="H41" s="81"/>
      <c r="I41" s="82"/>
      <c r="J41" s="39"/>
      <c r="K41" s="39"/>
      <c r="L41" s="39"/>
    </row>
    <row r="42" spans="1:12" x14ac:dyDescent="0.2">
      <c r="A42" s="76"/>
      <c r="B42" s="76"/>
      <c r="C42" s="77"/>
      <c r="D42" s="78"/>
      <c r="E42" s="48"/>
      <c r="F42" s="77"/>
      <c r="G42" s="78"/>
      <c r="H42" s="48"/>
      <c r="I42" s="48"/>
      <c r="J42" s="39"/>
      <c r="K42" s="39"/>
      <c r="L42" s="39"/>
    </row>
    <row r="43" spans="1:12" x14ac:dyDescent="0.2">
      <c r="A43" s="83"/>
      <c r="B43" s="83"/>
      <c r="C43" s="83"/>
      <c r="D43" s="59"/>
      <c r="E43" s="59"/>
      <c r="F43" s="83"/>
      <c r="G43" s="59"/>
      <c r="H43" s="59"/>
      <c r="I43" s="59"/>
      <c r="J43" s="39"/>
      <c r="K43" s="39"/>
      <c r="L43" s="39"/>
    </row>
    <row r="44" spans="1:12" x14ac:dyDescent="0.2">
      <c r="A44" s="150" t="s">
        <v>70</v>
      </c>
      <c r="B44" s="151"/>
      <c r="C44" s="163"/>
      <c r="D44" s="164"/>
      <c r="E44" s="49"/>
      <c r="F44" s="161"/>
      <c r="G44" s="165"/>
      <c r="H44" s="165"/>
      <c r="I44" s="166"/>
      <c r="J44" s="39"/>
      <c r="K44" s="39"/>
      <c r="L44" s="39"/>
    </row>
    <row r="45" spans="1:12" x14ac:dyDescent="0.2">
      <c r="A45" s="76"/>
      <c r="B45" s="76"/>
      <c r="C45" s="167"/>
      <c r="D45" s="168"/>
      <c r="E45" s="48"/>
      <c r="F45" s="167"/>
      <c r="G45" s="169"/>
      <c r="H45" s="84"/>
      <c r="I45" s="84"/>
      <c r="J45" s="39"/>
      <c r="K45" s="39"/>
      <c r="L45" s="39"/>
    </row>
    <row r="46" spans="1:12" x14ac:dyDescent="0.2">
      <c r="A46" s="150" t="s">
        <v>98</v>
      </c>
      <c r="B46" s="151"/>
      <c r="C46" s="161" t="s">
        <v>422</v>
      </c>
      <c r="D46" s="162"/>
      <c r="E46" s="162"/>
      <c r="F46" s="162"/>
      <c r="G46" s="162"/>
      <c r="H46" s="162"/>
      <c r="I46" s="162"/>
      <c r="J46" s="39"/>
      <c r="K46" s="39"/>
      <c r="L46" s="39"/>
    </row>
    <row r="47" spans="1:12" x14ac:dyDescent="0.2">
      <c r="A47" s="57"/>
      <c r="B47" s="57"/>
      <c r="C47" s="85" t="s">
        <v>306</v>
      </c>
      <c r="D47" s="49"/>
      <c r="E47" s="49"/>
      <c r="F47" s="49"/>
      <c r="G47" s="49"/>
      <c r="H47" s="49"/>
      <c r="I47" s="49"/>
      <c r="J47" s="39"/>
      <c r="K47" s="39"/>
      <c r="L47" s="39"/>
    </row>
    <row r="48" spans="1:12" x14ac:dyDescent="0.2">
      <c r="A48" s="150" t="s">
        <v>307</v>
      </c>
      <c r="B48" s="151"/>
      <c r="C48" s="157" t="s">
        <v>423</v>
      </c>
      <c r="D48" s="153"/>
      <c r="E48" s="154"/>
      <c r="F48" s="49"/>
      <c r="G48" s="55" t="s">
        <v>308</v>
      </c>
      <c r="H48" s="157" t="s">
        <v>424</v>
      </c>
      <c r="I48" s="154"/>
      <c r="J48" s="39"/>
      <c r="K48" s="39"/>
      <c r="L48" s="39"/>
    </row>
    <row r="49" spans="1:12" x14ac:dyDescent="0.2">
      <c r="A49" s="57"/>
      <c r="B49" s="57"/>
      <c r="C49" s="85"/>
      <c r="D49" s="49"/>
      <c r="E49" s="49"/>
      <c r="F49" s="49"/>
      <c r="G49" s="49"/>
      <c r="H49" s="49"/>
      <c r="I49" s="49"/>
      <c r="J49" s="39"/>
      <c r="K49" s="39"/>
      <c r="L49" s="39"/>
    </row>
    <row r="50" spans="1:12" x14ac:dyDescent="0.2">
      <c r="A50" s="150" t="s">
        <v>18</v>
      </c>
      <c r="B50" s="151"/>
      <c r="C50" s="152" t="s">
        <v>426</v>
      </c>
      <c r="D50" s="153"/>
      <c r="E50" s="153"/>
      <c r="F50" s="153"/>
      <c r="G50" s="153"/>
      <c r="H50" s="153"/>
      <c r="I50" s="154"/>
      <c r="J50" s="39"/>
      <c r="K50" s="39"/>
      <c r="L50" s="39"/>
    </row>
    <row r="51" spans="1:12" x14ac:dyDescent="0.2">
      <c r="A51" s="57"/>
      <c r="B51" s="57"/>
      <c r="C51" s="49"/>
      <c r="D51" s="49"/>
      <c r="E51" s="49"/>
      <c r="F51" s="49"/>
      <c r="G51" s="49"/>
      <c r="H51" s="49"/>
      <c r="I51" s="49"/>
      <c r="J51" s="39"/>
      <c r="K51" s="39"/>
      <c r="L51" s="39"/>
    </row>
    <row r="52" spans="1:12" x14ac:dyDescent="0.2">
      <c r="A52" s="155" t="s">
        <v>42</v>
      </c>
      <c r="B52" s="156"/>
      <c r="C52" s="157" t="s">
        <v>425</v>
      </c>
      <c r="D52" s="153"/>
      <c r="E52" s="153"/>
      <c r="F52" s="153"/>
      <c r="G52" s="153"/>
      <c r="H52" s="153"/>
      <c r="I52" s="158"/>
      <c r="J52" s="39"/>
      <c r="K52" s="39"/>
      <c r="L52" s="39"/>
    </row>
    <row r="53" spans="1:12" x14ac:dyDescent="0.2">
      <c r="A53" s="86"/>
      <c r="B53" s="86"/>
      <c r="C53" s="144" t="s">
        <v>265</v>
      </c>
      <c r="D53" s="144"/>
      <c r="E53" s="144"/>
      <c r="F53" s="144"/>
      <c r="G53" s="144"/>
      <c r="H53" s="144"/>
      <c r="I53" s="88"/>
      <c r="J53" s="39"/>
      <c r="K53" s="39"/>
      <c r="L53" s="39"/>
    </row>
    <row r="54" spans="1:12" x14ac:dyDescent="0.2">
      <c r="A54" s="86"/>
      <c r="B54" s="86"/>
      <c r="C54" s="87"/>
      <c r="D54" s="87"/>
      <c r="E54" s="87"/>
      <c r="F54" s="87"/>
      <c r="G54" s="87"/>
      <c r="H54" s="87"/>
      <c r="I54" s="88"/>
      <c r="J54" s="39"/>
      <c r="K54" s="39"/>
      <c r="L54" s="39"/>
    </row>
    <row r="55" spans="1:12" x14ac:dyDescent="0.2">
      <c r="A55" s="86"/>
      <c r="B55" s="159" t="s">
        <v>99</v>
      </c>
      <c r="C55" s="160"/>
      <c r="D55" s="160"/>
      <c r="E55" s="160"/>
      <c r="F55" s="89"/>
      <c r="G55" s="89"/>
      <c r="H55" s="89"/>
      <c r="I55" s="90"/>
      <c r="J55" s="39"/>
      <c r="K55" s="39"/>
      <c r="L55" s="39"/>
    </row>
    <row r="56" spans="1:12" x14ac:dyDescent="0.2">
      <c r="A56" s="86"/>
      <c r="B56" s="159" t="s">
        <v>388</v>
      </c>
      <c r="C56" s="160"/>
      <c r="D56" s="160"/>
      <c r="E56" s="160"/>
      <c r="F56" s="160"/>
      <c r="G56" s="160"/>
      <c r="H56" s="160"/>
      <c r="I56" s="160"/>
      <c r="J56" s="39"/>
      <c r="K56" s="39"/>
      <c r="L56" s="39"/>
    </row>
    <row r="57" spans="1:12" x14ac:dyDescent="0.2">
      <c r="A57" s="86"/>
      <c r="B57" s="159" t="s">
        <v>100</v>
      </c>
      <c r="C57" s="160"/>
      <c r="D57" s="160"/>
      <c r="E57" s="160"/>
      <c r="F57" s="160"/>
      <c r="G57" s="160"/>
      <c r="H57" s="160"/>
      <c r="I57" s="160"/>
      <c r="J57" s="39"/>
      <c r="K57" s="39"/>
      <c r="L57" s="39"/>
    </row>
    <row r="58" spans="1:12" x14ac:dyDescent="0.2">
      <c r="A58" s="86"/>
      <c r="B58" s="159" t="s">
        <v>384</v>
      </c>
      <c r="C58" s="160"/>
      <c r="D58" s="160"/>
      <c r="E58" s="160"/>
      <c r="F58" s="160"/>
      <c r="G58" s="160"/>
      <c r="H58" s="160"/>
      <c r="I58" s="160"/>
      <c r="J58" s="39"/>
      <c r="K58" s="39"/>
      <c r="L58" s="39"/>
    </row>
    <row r="59" spans="1:12" x14ac:dyDescent="0.2">
      <c r="A59" s="86"/>
      <c r="B59" s="86"/>
      <c r="C59" s="87"/>
      <c r="D59" s="87"/>
      <c r="E59" s="87"/>
      <c r="F59" s="87"/>
      <c r="G59" s="87"/>
      <c r="H59" s="87"/>
      <c r="I59" s="88"/>
      <c r="J59" s="39"/>
      <c r="K59" s="39"/>
      <c r="L59" s="39"/>
    </row>
    <row r="60" spans="1:12" ht="13.5" thickBot="1" x14ac:dyDescent="0.25">
      <c r="A60" s="91" t="s">
        <v>101</v>
      </c>
      <c r="B60" s="49"/>
      <c r="C60" s="49"/>
      <c r="D60" s="49"/>
      <c r="E60" s="49"/>
      <c r="F60" s="49"/>
      <c r="G60" s="92"/>
      <c r="H60" s="93"/>
      <c r="I60" s="92"/>
      <c r="J60" s="39"/>
      <c r="K60" s="39"/>
      <c r="L60" s="39"/>
    </row>
    <row r="61" spans="1:12" x14ac:dyDescent="0.2">
      <c r="A61" s="49"/>
      <c r="B61" s="49"/>
      <c r="C61" s="49"/>
      <c r="D61" s="49"/>
      <c r="E61" s="86" t="s">
        <v>145</v>
      </c>
      <c r="F61" s="39"/>
      <c r="G61" s="145" t="s">
        <v>146</v>
      </c>
      <c r="H61" s="146"/>
      <c r="I61" s="147"/>
      <c r="J61" s="39"/>
      <c r="K61" s="39"/>
      <c r="L61" s="39"/>
    </row>
    <row r="62" spans="1:12" x14ac:dyDescent="0.2">
      <c r="A62" s="94"/>
      <c r="B62" s="94"/>
      <c r="C62" s="54"/>
      <c r="D62" s="54"/>
      <c r="E62" s="54"/>
      <c r="F62" s="54"/>
      <c r="G62" s="148"/>
      <c r="H62" s="149"/>
      <c r="I62" s="54"/>
      <c r="J62" s="39"/>
      <c r="K62" s="39"/>
      <c r="L62" s="39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4:D44"/>
    <mergeCell ref="F44:I44"/>
    <mergeCell ref="C45:D45"/>
    <mergeCell ref="F45:G45"/>
    <mergeCell ref="H38:I38"/>
    <mergeCell ref="A40:D40"/>
    <mergeCell ref="E40:G40"/>
    <mergeCell ref="H40:I40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A46:B46"/>
    <mergeCell ref="C46:I46"/>
    <mergeCell ref="A48:B48"/>
    <mergeCell ref="C48:E48"/>
    <mergeCell ref="H48:I48"/>
    <mergeCell ref="A44:B44"/>
  </mergeCells>
  <phoneticPr fontId="3" type="noConversion"/>
  <conditionalFormatting sqref="H29">
    <cfRule type="cellIs" dxfId="5" priority="1" stopIfTrue="1" operator="equal">
      <formula>"DA"</formula>
    </cfRule>
  </conditionalFormatting>
  <conditionalFormatting sqref="H2">
    <cfRule type="cellIs" dxfId="4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opLeftCell="A84" zoomScaleNormal="100" workbookViewId="0">
      <selection activeCell="AA104" sqref="AA104"/>
    </sheetView>
  </sheetViews>
  <sheetFormatPr defaultRowHeight="12.75" x14ac:dyDescent="0.2"/>
  <cols>
    <col min="7" max="7" width="11.28515625" customWidth="1"/>
    <col min="8" max="8" width="0" hidden="1" customWidth="1"/>
    <col min="10" max="11" width="10.85546875" bestFit="1" customWidth="1"/>
    <col min="12" max="12" width="13.85546875" hidden="1" customWidth="1"/>
    <col min="13" max="13" width="13.140625" hidden="1" customWidth="1"/>
    <col min="14" max="24" width="0" hidden="1" customWidth="1"/>
    <col min="25" max="25" width="10.140625" bestFit="1" customWidth="1"/>
  </cols>
  <sheetData>
    <row r="1" spans="1:13" ht="15.75" x14ac:dyDescent="0.25">
      <c r="A1" s="199" t="s">
        <v>74</v>
      </c>
      <c r="B1" s="199"/>
      <c r="C1" s="199"/>
      <c r="D1" s="199"/>
      <c r="E1" s="199"/>
      <c r="F1" s="199"/>
      <c r="G1" s="199"/>
      <c r="H1" s="199"/>
      <c r="I1" s="199"/>
      <c r="J1" s="199"/>
      <c r="K1" s="96"/>
    </row>
    <row r="2" spans="1:13" x14ac:dyDescent="0.2">
      <c r="A2" s="96"/>
      <c r="B2" s="97"/>
      <c r="C2" s="97"/>
      <c r="D2" s="97"/>
      <c r="E2" s="200" t="s">
        <v>103</v>
      </c>
      <c r="F2" s="201"/>
      <c r="G2" s="202">
        <v>40543</v>
      </c>
      <c r="H2" s="203"/>
      <c r="I2" s="97"/>
      <c r="J2" s="97"/>
      <c r="K2" s="96"/>
    </row>
    <row r="3" spans="1:13" ht="24" thickBot="1" x14ac:dyDescent="0.25">
      <c r="A3" s="204" t="s">
        <v>178</v>
      </c>
      <c r="B3" s="205"/>
      <c r="C3" s="205"/>
      <c r="D3" s="205"/>
      <c r="E3" s="205"/>
      <c r="F3" s="205"/>
      <c r="G3" s="205"/>
      <c r="H3" s="206"/>
      <c r="I3" s="105" t="s">
        <v>390</v>
      </c>
      <c r="J3" s="106" t="s">
        <v>52</v>
      </c>
      <c r="K3" s="106" t="s">
        <v>53</v>
      </c>
    </row>
    <row r="4" spans="1:13" x14ac:dyDescent="0.2">
      <c r="A4" s="207">
        <v>1</v>
      </c>
      <c r="B4" s="207"/>
      <c r="C4" s="207"/>
      <c r="D4" s="207"/>
      <c r="E4" s="207"/>
      <c r="F4" s="207"/>
      <c r="G4" s="207"/>
      <c r="H4" s="207"/>
      <c r="I4" s="108">
        <v>2</v>
      </c>
      <c r="J4" s="107">
        <v>3</v>
      </c>
      <c r="K4" s="107">
        <v>4</v>
      </c>
    </row>
    <row r="5" spans="1:13" x14ac:dyDescent="0.2">
      <c r="A5" s="208" t="s">
        <v>180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3" x14ac:dyDescent="0.2">
      <c r="A6" s="211" t="s">
        <v>181</v>
      </c>
      <c r="B6" s="212"/>
      <c r="C6" s="212"/>
      <c r="D6" s="212"/>
      <c r="E6" s="212"/>
      <c r="F6" s="212"/>
      <c r="G6" s="212"/>
      <c r="H6" s="213"/>
      <c r="I6" s="6">
        <v>1</v>
      </c>
      <c r="J6" s="27"/>
      <c r="K6" s="27"/>
    </row>
    <row r="7" spans="1:13" x14ac:dyDescent="0.2">
      <c r="A7" s="214" t="s">
        <v>130</v>
      </c>
      <c r="B7" s="215"/>
      <c r="C7" s="215"/>
      <c r="D7" s="215"/>
      <c r="E7" s="215"/>
      <c r="F7" s="215"/>
      <c r="G7" s="215"/>
      <c r="H7" s="216"/>
      <c r="I7" s="4">
        <v>2</v>
      </c>
      <c r="J7" s="28">
        <f>J8+J15+J25+J33+J37</f>
        <v>2131294388</v>
      </c>
      <c r="K7" s="28">
        <f>K8+K15+K25+K33+K37</f>
        <v>2056625198</v>
      </c>
    </row>
    <row r="8" spans="1:13" x14ac:dyDescent="0.2">
      <c r="A8" s="217" t="s">
        <v>131</v>
      </c>
      <c r="B8" s="218"/>
      <c r="C8" s="218"/>
      <c r="D8" s="218"/>
      <c r="E8" s="218"/>
      <c r="F8" s="218"/>
      <c r="G8" s="218"/>
      <c r="H8" s="219"/>
      <c r="I8" s="4">
        <v>3</v>
      </c>
      <c r="J8" s="28">
        <f>SUM(J9:J14)</f>
        <v>354486038</v>
      </c>
      <c r="K8" s="28">
        <f>SUM(K9:K14)</f>
        <v>352332661</v>
      </c>
    </row>
    <row r="9" spans="1:13" x14ac:dyDescent="0.2">
      <c r="A9" s="217" t="s">
        <v>121</v>
      </c>
      <c r="B9" s="218"/>
      <c r="C9" s="218"/>
      <c r="D9" s="218"/>
      <c r="E9" s="218"/>
      <c r="F9" s="218"/>
      <c r="G9" s="218"/>
      <c r="H9" s="219"/>
      <c r="I9" s="4">
        <v>4</v>
      </c>
      <c r="J9" s="29"/>
      <c r="K9" s="29">
        <v>4235380</v>
      </c>
    </row>
    <row r="10" spans="1:13" x14ac:dyDescent="0.2">
      <c r="A10" s="217" t="s">
        <v>336</v>
      </c>
      <c r="B10" s="218"/>
      <c r="C10" s="218"/>
      <c r="D10" s="218"/>
      <c r="E10" s="218"/>
      <c r="F10" s="218"/>
      <c r="G10" s="218"/>
      <c r="H10" s="219"/>
      <c r="I10" s="4">
        <v>5</v>
      </c>
      <c r="J10" s="29">
        <v>278912936</v>
      </c>
      <c r="K10" s="29">
        <v>285308114</v>
      </c>
    </row>
    <row r="11" spans="1:13" x14ac:dyDescent="0.2">
      <c r="A11" s="217" t="s">
        <v>122</v>
      </c>
      <c r="B11" s="218"/>
      <c r="C11" s="218"/>
      <c r="D11" s="218"/>
      <c r="E11" s="218"/>
      <c r="F11" s="218"/>
      <c r="G11" s="218"/>
      <c r="H11" s="219"/>
      <c r="I11" s="4">
        <v>6</v>
      </c>
      <c r="J11" s="29">
        <v>42877073</v>
      </c>
      <c r="K11" s="29">
        <v>44293000</v>
      </c>
    </row>
    <row r="12" spans="1:13" x14ac:dyDescent="0.2">
      <c r="A12" s="217" t="s">
        <v>147</v>
      </c>
      <c r="B12" s="218"/>
      <c r="C12" s="218"/>
      <c r="D12" s="218"/>
      <c r="E12" s="218"/>
      <c r="F12" s="218"/>
      <c r="G12" s="218"/>
      <c r="H12" s="219"/>
      <c r="I12" s="4">
        <v>7</v>
      </c>
      <c r="J12" s="29"/>
      <c r="K12" s="29"/>
    </row>
    <row r="13" spans="1:13" x14ac:dyDescent="0.2">
      <c r="A13" s="217" t="s">
        <v>148</v>
      </c>
      <c r="B13" s="218"/>
      <c r="C13" s="218"/>
      <c r="D13" s="218"/>
      <c r="E13" s="218"/>
      <c r="F13" s="218"/>
      <c r="G13" s="218"/>
      <c r="H13" s="219"/>
      <c r="I13" s="4">
        <v>8</v>
      </c>
      <c r="J13" s="29">
        <v>32696029</v>
      </c>
      <c r="K13" s="29">
        <v>18496167</v>
      </c>
    </row>
    <row r="14" spans="1:13" x14ac:dyDescent="0.2">
      <c r="A14" s="217" t="s">
        <v>149</v>
      </c>
      <c r="B14" s="218"/>
      <c r="C14" s="218"/>
      <c r="D14" s="218"/>
      <c r="E14" s="218"/>
      <c r="F14" s="218"/>
      <c r="G14" s="218"/>
      <c r="H14" s="219"/>
      <c r="I14" s="4">
        <v>9</v>
      </c>
      <c r="J14" s="29"/>
      <c r="K14" s="29"/>
    </row>
    <row r="15" spans="1:13" x14ac:dyDescent="0.2">
      <c r="A15" s="217" t="s">
        <v>132</v>
      </c>
      <c r="B15" s="218"/>
      <c r="C15" s="218"/>
      <c r="D15" s="218"/>
      <c r="E15" s="218"/>
      <c r="F15" s="218"/>
      <c r="G15" s="218"/>
      <c r="H15" s="219"/>
      <c r="I15" s="4">
        <v>10</v>
      </c>
      <c r="J15" s="28">
        <f>SUM(J16:J24)</f>
        <v>1711646007</v>
      </c>
      <c r="K15" s="28">
        <f>SUM(K16:K24)</f>
        <v>1642820313</v>
      </c>
    </row>
    <row r="16" spans="1:13" x14ac:dyDescent="0.2">
      <c r="A16" s="217" t="s">
        <v>150</v>
      </c>
      <c r="B16" s="218"/>
      <c r="C16" s="218"/>
      <c r="D16" s="218"/>
      <c r="E16" s="218"/>
      <c r="F16" s="218"/>
      <c r="G16" s="218"/>
      <c r="H16" s="219"/>
      <c r="I16" s="4">
        <v>11</v>
      </c>
      <c r="J16" s="29">
        <v>173412190</v>
      </c>
      <c r="K16" s="29">
        <v>176061299</v>
      </c>
      <c r="L16" s="9">
        <v>1142837000</v>
      </c>
      <c r="M16" s="109" t="s">
        <v>427</v>
      </c>
    </row>
    <row r="17" spans="1:13" x14ac:dyDescent="0.2">
      <c r="A17" s="217" t="s">
        <v>304</v>
      </c>
      <c r="B17" s="218"/>
      <c r="C17" s="218"/>
      <c r="D17" s="218"/>
      <c r="E17" s="218"/>
      <c r="F17" s="218"/>
      <c r="G17" s="218"/>
      <c r="H17" s="219"/>
      <c r="I17" s="4">
        <v>12</v>
      </c>
      <c r="J17" s="29">
        <v>973239891</v>
      </c>
      <c r="K17" s="29">
        <v>966278616</v>
      </c>
      <c r="L17" s="9">
        <f>K16+K17</f>
        <v>1142339915</v>
      </c>
      <c r="M17" s="109" t="s">
        <v>428</v>
      </c>
    </row>
    <row r="18" spans="1:13" x14ac:dyDescent="0.2">
      <c r="A18" s="217" t="s">
        <v>151</v>
      </c>
      <c r="B18" s="218"/>
      <c r="C18" s="218"/>
      <c r="D18" s="218"/>
      <c r="E18" s="218"/>
      <c r="F18" s="218"/>
      <c r="G18" s="218"/>
      <c r="H18" s="219"/>
      <c r="I18" s="4">
        <v>13</v>
      </c>
      <c r="J18" s="29">
        <v>420718094</v>
      </c>
      <c r="K18" s="29">
        <v>418780995</v>
      </c>
      <c r="L18" s="9">
        <f>L16-L17</f>
        <v>497085</v>
      </c>
    </row>
    <row r="19" spans="1:13" x14ac:dyDescent="0.2">
      <c r="A19" s="217" t="s">
        <v>0</v>
      </c>
      <c r="B19" s="218"/>
      <c r="C19" s="218"/>
      <c r="D19" s="218"/>
      <c r="E19" s="218"/>
      <c r="F19" s="218"/>
      <c r="G19" s="218"/>
      <c r="H19" s="219"/>
      <c r="I19" s="4">
        <v>14</v>
      </c>
      <c r="J19" s="29">
        <v>26194296</v>
      </c>
      <c r="K19" s="29">
        <v>23292232</v>
      </c>
      <c r="L19" s="138">
        <f>K18+K19+K23</f>
        <v>445929692</v>
      </c>
      <c r="M19" s="109" t="s">
        <v>428</v>
      </c>
    </row>
    <row r="20" spans="1:13" x14ac:dyDescent="0.2">
      <c r="A20" s="217" t="s">
        <v>1</v>
      </c>
      <c r="B20" s="218"/>
      <c r="C20" s="218"/>
      <c r="D20" s="218"/>
      <c r="E20" s="218"/>
      <c r="F20" s="218"/>
      <c r="G20" s="218"/>
      <c r="H20" s="219"/>
      <c r="I20" s="4">
        <v>15</v>
      </c>
      <c r="J20" s="29"/>
      <c r="K20" s="29"/>
      <c r="L20" s="138">
        <v>446076000</v>
      </c>
      <c r="M20" s="109" t="s">
        <v>427</v>
      </c>
    </row>
    <row r="21" spans="1:13" x14ac:dyDescent="0.2">
      <c r="A21" s="217" t="s">
        <v>2</v>
      </c>
      <c r="B21" s="218"/>
      <c r="C21" s="218"/>
      <c r="D21" s="218"/>
      <c r="E21" s="218"/>
      <c r="F21" s="218"/>
      <c r="G21" s="218"/>
      <c r="H21" s="219"/>
      <c r="I21" s="4">
        <v>16</v>
      </c>
      <c r="J21" s="29">
        <v>2340013</v>
      </c>
      <c r="K21" s="29">
        <v>5361777</v>
      </c>
      <c r="L21" s="138">
        <f>L20-L19</f>
        <v>146308</v>
      </c>
    </row>
    <row r="22" spans="1:13" x14ac:dyDescent="0.2">
      <c r="A22" s="217" t="s">
        <v>3</v>
      </c>
      <c r="B22" s="218"/>
      <c r="C22" s="218"/>
      <c r="D22" s="218"/>
      <c r="E22" s="218"/>
      <c r="F22" s="218"/>
      <c r="G22" s="218"/>
      <c r="H22" s="219"/>
      <c r="I22" s="4">
        <v>17</v>
      </c>
      <c r="J22" s="29">
        <v>110644732</v>
      </c>
      <c r="K22" s="29">
        <v>49188929</v>
      </c>
      <c r="L22" s="9">
        <f>K21+K22</f>
        <v>54550706</v>
      </c>
    </row>
    <row r="23" spans="1:13" x14ac:dyDescent="0.2">
      <c r="A23" s="217" t="s">
        <v>4</v>
      </c>
      <c r="B23" s="218"/>
      <c r="C23" s="218"/>
      <c r="D23" s="218"/>
      <c r="E23" s="218"/>
      <c r="F23" s="218"/>
      <c r="G23" s="218"/>
      <c r="H23" s="219"/>
      <c r="I23" s="4">
        <v>18</v>
      </c>
      <c r="J23" s="29">
        <v>3880480</v>
      </c>
      <c r="K23" s="29">
        <v>3856465</v>
      </c>
      <c r="L23" s="9">
        <v>53907000</v>
      </c>
    </row>
    <row r="24" spans="1:13" x14ac:dyDescent="0.2">
      <c r="A24" s="217" t="s">
        <v>5</v>
      </c>
      <c r="B24" s="218"/>
      <c r="C24" s="218"/>
      <c r="D24" s="218"/>
      <c r="E24" s="218"/>
      <c r="F24" s="218"/>
      <c r="G24" s="218"/>
      <c r="H24" s="219"/>
      <c r="I24" s="4">
        <v>19</v>
      </c>
      <c r="J24" s="29">
        <v>1216311</v>
      </c>
      <c r="K24" s="29">
        <v>0</v>
      </c>
      <c r="L24" s="9">
        <f>L22-L23</f>
        <v>643706</v>
      </c>
    </row>
    <row r="25" spans="1:13" x14ac:dyDescent="0.2">
      <c r="A25" s="217" t="s">
        <v>133</v>
      </c>
      <c r="B25" s="218"/>
      <c r="C25" s="218"/>
      <c r="D25" s="218"/>
      <c r="E25" s="218"/>
      <c r="F25" s="218"/>
      <c r="G25" s="218"/>
      <c r="H25" s="219"/>
      <c r="I25" s="4">
        <v>20</v>
      </c>
      <c r="J25" s="28">
        <f>SUM(J26:J32)</f>
        <v>10467739</v>
      </c>
      <c r="K25" s="28">
        <f>SUM(K26:K32)</f>
        <v>9142431</v>
      </c>
    </row>
    <row r="26" spans="1:13" x14ac:dyDescent="0.2">
      <c r="A26" s="217" t="s">
        <v>6</v>
      </c>
      <c r="B26" s="218"/>
      <c r="C26" s="218"/>
      <c r="D26" s="218"/>
      <c r="E26" s="218"/>
      <c r="F26" s="218"/>
      <c r="G26" s="218"/>
      <c r="H26" s="219"/>
      <c r="I26" s="4">
        <v>21</v>
      </c>
      <c r="J26" s="29"/>
      <c r="K26" s="29"/>
    </row>
    <row r="27" spans="1:13" x14ac:dyDescent="0.2">
      <c r="A27" s="217" t="s">
        <v>7</v>
      </c>
      <c r="B27" s="218"/>
      <c r="C27" s="218"/>
      <c r="D27" s="218"/>
      <c r="E27" s="218"/>
      <c r="F27" s="218"/>
      <c r="G27" s="218"/>
      <c r="H27" s="219"/>
      <c r="I27" s="4">
        <v>22</v>
      </c>
      <c r="J27" s="29"/>
      <c r="K27" s="29"/>
    </row>
    <row r="28" spans="1:13" x14ac:dyDescent="0.2">
      <c r="A28" s="217" t="s">
        <v>8</v>
      </c>
      <c r="B28" s="218"/>
      <c r="C28" s="218"/>
      <c r="D28" s="218"/>
      <c r="E28" s="218"/>
      <c r="F28" s="218"/>
      <c r="G28" s="218"/>
      <c r="H28" s="219"/>
      <c r="I28" s="4">
        <v>23</v>
      </c>
      <c r="J28" s="29">
        <v>1330000</v>
      </c>
      <c r="K28" s="29">
        <v>330000</v>
      </c>
      <c r="L28" s="109" t="s">
        <v>430</v>
      </c>
    </row>
    <row r="29" spans="1:13" x14ac:dyDescent="0.2">
      <c r="A29" s="217" t="s">
        <v>9</v>
      </c>
      <c r="B29" s="218"/>
      <c r="C29" s="218"/>
      <c r="D29" s="218"/>
      <c r="E29" s="218"/>
      <c r="F29" s="218"/>
      <c r="G29" s="218"/>
      <c r="H29" s="219"/>
      <c r="I29" s="4">
        <v>24</v>
      </c>
      <c r="J29" s="29">
        <v>175376</v>
      </c>
      <c r="K29" s="29">
        <v>1274116</v>
      </c>
      <c r="L29" s="109" t="s">
        <v>429</v>
      </c>
    </row>
    <row r="30" spans="1:13" x14ac:dyDescent="0.2">
      <c r="A30" s="217" t="s">
        <v>10</v>
      </c>
      <c r="B30" s="218"/>
      <c r="C30" s="218"/>
      <c r="D30" s="218"/>
      <c r="E30" s="218"/>
      <c r="F30" s="218"/>
      <c r="G30" s="218"/>
      <c r="H30" s="219"/>
      <c r="I30" s="4">
        <v>25</v>
      </c>
      <c r="J30" s="29">
        <v>7877087</v>
      </c>
      <c r="K30" s="29">
        <v>7538295</v>
      </c>
      <c r="L30" s="109" t="s">
        <v>431</v>
      </c>
    </row>
    <row r="31" spans="1:13" x14ac:dyDescent="0.2">
      <c r="A31" s="217" t="s">
        <v>11</v>
      </c>
      <c r="B31" s="218"/>
      <c r="C31" s="218"/>
      <c r="D31" s="218"/>
      <c r="E31" s="218"/>
      <c r="F31" s="218"/>
      <c r="G31" s="218"/>
      <c r="H31" s="219"/>
      <c r="I31" s="4">
        <v>26</v>
      </c>
      <c r="J31" s="29"/>
      <c r="K31" s="29"/>
    </row>
    <row r="32" spans="1:13" x14ac:dyDescent="0.2">
      <c r="A32" s="217" t="s">
        <v>12</v>
      </c>
      <c r="B32" s="218"/>
      <c r="C32" s="218"/>
      <c r="D32" s="218"/>
      <c r="E32" s="218"/>
      <c r="F32" s="218"/>
      <c r="G32" s="218"/>
      <c r="H32" s="219"/>
      <c r="I32" s="4">
        <v>27</v>
      </c>
      <c r="J32" s="29">
        <v>1085276</v>
      </c>
      <c r="K32" s="29">
        <v>20</v>
      </c>
    </row>
    <row r="33" spans="1:12" x14ac:dyDescent="0.2">
      <c r="A33" s="217" t="s">
        <v>134</v>
      </c>
      <c r="B33" s="218"/>
      <c r="C33" s="218"/>
      <c r="D33" s="218"/>
      <c r="E33" s="218"/>
      <c r="F33" s="218"/>
      <c r="G33" s="218"/>
      <c r="H33" s="219"/>
      <c r="I33" s="4">
        <v>28</v>
      </c>
      <c r="J33" s="28">
        <f>SUM(J34:J36)</f>
        <v>1105497</v>
      </c>
      <c r="K33" s="28">
        <f>SUM(K34:K36)</f>
        <v>0</v>
      </c>
    </row>
    <row r="34" spans="1:12" x14ac:dyDescent="0.2">
      <c r="A34" s="217" t="s">
        <v>13</v>
      </c>
      <c r="B34" s="218"/>
      <c r="C34" s="218"/>
      <c r="D34" s="218"/>
      <c r="E34" s="218"/>
      <c r="F34" s="218"/>
      <c r="G34" s="218"/>
      <c r="H34" s="219"/>
      <c r="I34" s="4">
        <v>29</v>
      </c>
      <c r="J34" s="29"/>
      <c r="K34" s="29"/>
    </row>
    <row r="35" spans="1:12" x14ac:dyDescent="0.2">
      <c r="A35" s="217" t="s">
        <v>14</v>
      </c>
      <c r="B35" s="218"/>
      <c r="C35" s="218"/>
      <c r="D35" s="218"/>
      <c r="E35" s="218"/>
      <c r="F35" s="218"/>
      <c r="G35" s="218"/>
      <c r="H35" s="219"/>
      <c r="I35" s="4">
        <v>30</v>
      </c>
      <c r="J35" s="29"/>
      <c r="K35" s="29"/>
    </row>
    <row r="36" spans="1:12" x14ac:dyDescent="0.2">
      <c r="A36" s="217" t="s">
        <v>15</v>
      </c>
      <c r="B36" s="218"/>
      <c r="C36" s="218"/>
      <c r="D36" s="218"/>
      <c r="E36" s="218"/>
      <c r="F36" s="218"/>
      <c r="G36" s="218"/>
      <c r="H36" s="219"/>
      <c r="I36" s="4">
        <v>31</v>
      </c>
      <c r="J36" s="29">
        <v>1105497</v>
      </c>
      <c r="K36" s="29"/>
    </row>
    <row r="37" spans="1:12" x14ac:dyDescent="0.2">
      <c r="A37" s="217" t="s">
        <v>135</v>
      </c>
      <c r="B37" s="218"/>
      <c r="C37" s="218"/>
      <c r="D37" s="218"/>
      <c r="E37" s="218"/>
      <c r="F37" s="218"/>
      <c r="G37" s="218"/>
      <c r="H37" s="219"/>
      <c r="I37" s="4">
        <v>32</v>
      </c>
      <c r="J37" s="29">
        <v>53589107</v>
      </c>
      <c r="K37" s="29">
        <v>52329793</v>
      </c>
    </row>
    <row r="38" spans="1:12" x14ac:dyDescent="0.2">
      <c r="A38" s="214" t="s">
        <v>136</v>
      </c>
      <c r="B38" s="215"/>
      <c r="C38" s="215"/>
      <c r="D38" s="215"/>
      <c r="E38" s="215"/>
      <c r="F38" s="215"/>
      <c r="G38" s="215"/>
      <c r="H38" s="216"/>
      <c r="I38" s="4">
        <v>33</v>
      </c>
      <c r="J38" s="28">
        <f>J39+J47+J54+J62</f>
        <v>1993707566</v>
      </c>
      <c r="K38" s="28">
        <f>K39+K47+K54+K62</f>
        <v>1933337889</v>
      </c>
    </row>
    <row r="39" spans="1:12" x14ac:dyDescent="0.2">
      <c r="A39" s="217" t="s">
        <v>137</v>
      </c>
      <c r="B39" s="218"/>
      <c r="C39" s="218"/>
      <c r="D39" s="218"/>
      <c r="E39" s="218"/>
      <c r="F39" s="218"/>
      <c r="G39" s="218"/>
      <c r="H39" s="219"/>
      <c r="I39" s="4">
        <v>34</v>
      </c>
      <c r="J39" s="28">
        <f>SUM(J40:J46)</f>
        <v>646839335</v>
      </c>
      <c r="K39" s="28">
        <f>SUM(K40:K46)</f>
        <v>692093776</v>
      </c>
      <c r="L39" s="109" t="s">
        <v>432</v>
      </c>
    </row>
    <row r="40" spans="1:12" x14ac:dyDescent="0.2">
      <c r="A40" s="217" t="s">
        <v>309</v>
      </c>
      <c r="B40" s="218"/>
      <c r="C40" s="218"/>
      <c r="D40" s="218"/>
      <c r="E40" s="218"/>
      <c r="F40" s="218"/>
      <c r="G40" s="218"/>
      <c r="H40" s="219"/>
      <c r="I40" s="4">
        <v>35</v>
      </c>
      <c r="J40" s="29">
        <v>219607083</v>
      </c>
      <c r="K40" s="29">
        <v>222393816</v>
      </c>
    </row>
    <row r="41" spans="1:12" x14ac:dyDescent="0.2">
      <c r="A41" s="217" t="s">
        <v>310</v>
      </c>
      <c r="B41" s="218"/>
      <c r="C41" s="218"/>
      <c r="D41" s="218"/>
      <c r="E41" s="218"/>
      <c r="F41" s="218"/>
      <c r="G41" s="218"/>
      <c r="H41" s="219"/>
      <c r="I41" s="4">
        <v>36</v>
      </c>
      <c r="J41" s="29">
        <v>1445341</v>
      </c>
      <c r="K41" s="29">
        <v>1227430</v>
      </c>
    </row>
    <row r="42" spans="1:12" x14ac:dyDescent="0.2">
      <c r="A42" s="217" t="s">
        <v>311</v>
      </c>
      <c r="B42" s="218"/>
      <c r="C42" s="218"/>
      <c r="D42" s="218"/>
      <c r="E42" s="218"/>
      <c r="F42" s="218"/>
      <c r="G42" s="218"/>
      <c r="H42" s="219"/>
      <c r="I42" s="4">
        <v>37</v>
      </c>
      <c r="J42" s="29">
        <v>40970172</v>
      </c>
      <c r="K42" s="29">
        <v>35062417</v>
      </c>
    </row>
    <row r="43" spans="1:12" x14ac:dyDescent="0.2">
      <c r="A43" s="217" t="s">
        <v>312</v>
      </c>
      <c r="B43" s="218"/>
      <c r="C43" s="218"/>
      <c r="D43" s="218"/>
      <c r="E43" s="218"/>
      <c r="F43" s="218"/>
      <c r="G43" s="218"/>
      <c r="H43" s="219"/>
      <c r="I43" s="4">
        <v>38</v>
      </c>
      <c r="J43" s="29">
        <v>214450214</v>
      </c>
      <c r="K43" s="29">
        <v>246637351</v>
      </c>
    </row>
    <row r="44" spans="1:12" x14ac:dyDescent="0.2">
      <c r="A44" s="217" t="s">
        <v>313</v>
      </c>
      <c r="B44" s="218"/>
      <c r="C44" s="218"/>
      <c r="D44" s="218"/>
      <c r="E44" s="218"/>
      <c r="F44" s="218"/>
      <c r="G44" s="218"/>
      <c r="H44" s="219"/>
      <c r="I44" s="4">
        <v>39</v>
      </c>
      <c r="J44" s="29">
        <v>170344843</v>
      </c>
      <c r="K44" s="29">
        <v>186772762</v>
      </c>
    </row>
    <row r="45" spans="1:12" x14ac:dyDescent="0.2">
      <c r="A45" s="217" t="s">
        <v>152</v>
      </c>
      <c r="B45" s="218"/>
      <c r="C45" s="218"/>
      <c r="D45" s="218"/>
      <c r="E45" s="218"/>
      <c r="F45" s="218"/>
      <c r="G45" s="218"/>
      <c r="H45" s="219"/>
      <c r="I45" s="4">
        <v>40</v>
      </c>
      <c r="J45" s="29">
        <v>21682</v>
      </c>
      <c r="K45" s="29">
        <v>0</v>
      </c>
    </row>
    <row r="46" spans="1:12" x14ac:dyDescent="0.2">
      <c r="A46" s="217" t="s">
        <v>153</v>
      </c>
      <c r="B46" s="218"/>
      <c r="C46" s="218"/>
      <c r="D46" s="218"/>
      <c r="E46" s="218"/>
      <c r="F46" s="218"/>
      <c r="G46" s="218"/>
      <c r="H46" s="219"/>
      <c r="I46" s="4">
        <v>41</v>
      </c>
      <c r="J46" s="29"/>
      <c r="K46" s="29"/>
    </row>
    <row r="47" spans="1:12" x14ac:dyDescent="0.2">
      <c r="A47" s="217" t="s">
        <v>138</v>
      </c>
      <c r="B47" s="218"/>
      <c r="C47" s="218"/>
      <c r="D47" s="218"/>
      <c r="E47" s="218"/>
      <c r="F47" s="218"/>
      <c r="G47" s="218"/>
      <c r="H47" s="219"/>
      <c r="I47" s="4">
        <v>42</v>
      </c>
      <c r="J47" s="28">
        <f>SUM(J48:J53)</f>
        <v>1101946158</v>
      </c>
      <c r="K47" s="28">
        <f>SUM(K48:K53)</f>
        <v>991603792</v>
      </c>
    </row>
    <row r="48" spans="1:12" x14ac:dyDescent="0.2">
      <c r="A48" s="217" t="s">
        <v>154</v>
      </c>
      <c r="B48" s="218"/>
      <c r="C48" s="218"/>
      <c r="D48" s="218"/>
      <c r="E48" s="218"/>
      <c r="F48" s="218"/>
      <c r="G48" s="218"/>
      <c r="H48" s="219"/>
      <c r="I48" s="4">
        <v>43</v>
      </c>
      <c r="J48" s="29"/>
      <c r="K48" s="29"/>
    </row>
    <row r="49" spans="1:13" x14ac:dyDescent="0.2">
      <c r="A49" s="217" t="s">
        <v>155</v>
      </c>
      <c r="B49" s="218"/>
      <c r="C49" s="218"/>
      <c r="D49" s="218"/>
      <c r="E49" s="218"/>
      <c r="F49" s="218"/>
      <c r="G49" s="218"/>
      <c r="H49" s="219"/>
      <c r="I49" s="4">
        <v>44</v>
      </c>
      <c r="J49" s="29">
        <v>1063632230</v>
      </c>
      <c r="K49" s="29">
        <v>946272822</v>
      </c>
      <c r="L49" s="109" t="s">
        <v>427</v>
      </c>
    </row>
    <row r="50" spans="1:13" x14ac:dyDescent="0.2">
      <c r="A50" s="217" t="s">
        <v>156</v>
      </c>
      <c r="B50" s="218"/>
      <c r="C50" s="218"/>
      <c r="D50" s="218"/>
      <c r="E50" s="218"/>
      <c r="F50" s="218"/>
      <c r="G50" s="218"/>
      <c r="H50" s="219"/>
      <c r="I50" s="4">
        <v>45</v>
      </c>
      <c r="J50" s="29"/>
      <c r="K50" s="29"/>
    </row>
    <row r="51" spans="1:13" x14ac:dyDescent="0.2">
      <c r="A51" s="217" t="s">
        <v>157</v>
      </c>
      <c r="B51" s="218"/>
      <c r="C51" s="218"/>
      <c r="D51" s="218"/>
      <c r="E51" s="218"/>
      <c r="F51" s="218"/>
      <c r="G51" s="218"/>
      <c r="H51" s="219"/>
      <c r="I51" s="4">
        <v>46</v>
      </c>
      <c r="J51" s="29">
        <v>2946308</v>
      </c>
      <c r="K51" s="29">
        <v>2518619</v>
      </c>
    </row>
    <row r="52" spans="1:13" x14ac:dyDescent="0.2">
      <c r="A52" s="217" t="s">
        <v>123</v>
      </c>
      <c r="B52" s="218"/>
      <c r="C52" s="218"/>
      <c r="D52" s="218"/>
      <c r="E52" s="218"/>
      <c r="F52" s="218"/>
      <c r="G52" s="218"/>
      <c r="H52" s="219"/>
      <c r="I52" s="4">
        <v>47</v>
      </c>
      <c r="J52" s="29">
        <v>32182890</v>
      </c>
      <c r="K52" s="29">
        <v>34687811</v>
      </c>
    </row>
    <row r="53" spans="1:13" x14ac:dyDescent="0.2">
      <c r="A53" s="217" t="s">
        <v>124</v>
      </c>
      <c r="B53" s="218"/>
      <c r="C53" s="218"/>
      <c r="D53" s="218"/>
      <c r="E53" s="218"/>
      <c r="F53" s="218"/>
      <c r="G53" s="218"/>
      <c r="H53" s="219"/>
      <c r="I53" s="4">
        <v>48</v>
      </c>
      <c r="J53" s="29">
        <v>3184730</v>
      </c>
      <c r="K53" s="29">
        <v>8124540</v>
      </c>
    </row>
    <row r="54" spans="1:13" x14ac:dyDescent="0.2">
      <c r="A54" s="217" t="s">
        <v>125</v>
      </c>
      <c r="B54" s="218"/>
      <c r="C54" s="218"/>
      <c r="D54" s="218"/>
      <c r="E54" s="218"/>
      <c r="F54" s="218"/>
      <c r="G54" s="218"/>
      <c r="H54" s="219"/>
      <c r="I54" s="4">
        <v>49</v>
      </c>
      <c r="J54" s="28">
        <f>SUM(J55:J61)</f>
        <v>99652185</v>
      </c>
      <c r="K54" s="28">
        <f>SUM(K55:K61)</f>
        <v>97276862</v>
      </c>
    </row>
    <row r="55" spans="1:13" x14ac:dyDescent="0.2">
      <c r="A55" s="217" t="s">
        <v>6</v>
      </c>
      <c r="B55" s="218"/>
      <c r="C55" s="218"/>
      <c r="D55" s="218"/>
      <c r="E55" s="218"/>
      <c r="F55" s="218"/>
      <c r="G55" s="218"/>
      <c r="H55" s="219"/>
      <c r="I55" s="4">
        <v>50</v>
      </c>
      <c r="J55" s="29"/>
      <c r="K55" s="29"/>
    </row>
    <row r="56" spans="1:13" x14ac:dyDescent="0.2">
      <c r="A56" s="217" t="s">
        <v>7</v>
      </c>
      <c r="B56" s="218"/>
      <c r="C56" s="218"/>
      <c r="D56" s="218"/>
      <c r="E56" s="218"/>
      <c r="F56" s="218"/>
      <c r="G56" s="218"/>
      <c r="H56" s="219"/>
      <c r="I56" s="4">
        <v>51</v>
      </c>
      <c r="J56" s="29"/>
      <c r="K56" s="29"/>
    </row>
    <row r="57" spans="1:13" x14ac:dyDescent="0.2">
      <c r="A57" s="217" t="s">
        <v>257</v>
      </c>
      <c r="B57" s="218"/>
      <c r="C57" s="218"/>
      <c r="D57" s="218"/>
      <c r="E57" s="218"/>
      <c r="F57" s="218"/>
      <c r="G57" s="218"/>
      <c r="H57" s="219"/>
      <c r="I57" s="4">
        <v>52</v>
      </c>
      <c r="J57" s="29"/>
      <c r="K57" s="29"/>
    </row>
    <row r="58" spans="1:13" x14ac:dyDescent="0.2">
      <c r="A58" s="217" t="s">
        <v>9</v>
      </c>
      <c r="B58" s="218"/>
      <c r="C58" s="218"/>
      <c r="D58" s="218"/>
      <c r="E58" s="218"/>
      <c r="F58" s="218"/>
      <c r="G58" s="218"/>
      <c r="H58" s="219"/>
      <c r="I58" s="4">
        <v>53</v>
      </c>
      <c r="J58" s="29">
        <v>47576858</v>
      </c>
      <c r="K58" s="29">
        <v>41935216</v>
      </c>
      <c r="L58" s="109" t="s">
        <v>433</v>
      </c>
    </row>
    <row r="59" spans="1:13" x14ac:dyDescent="0.2">
      <c r="A59" s="217" t="s">
        <v>268</v>
      </c>
      <c r="B59" s="218"/>
      <c r="C59" s="218"/>
      <c r="D59" s="218"/>
      <c r="E59" s="218"/>
      <c r="F59" s="218"/>
      <c r="G59" s="218"/>
      <c r="H59" s="219"/>
      <c r="I59" s="4">
        <v>54</v>
      </c>
      <c r="J59" s="29">
        <v>45812297</v>
      </c>
      <c r="K59" s="29">
        <v>46170596</v>
      </c>
      <c r="L59" s="109" t="s">
        <v>434</v>
      </c>
    </row>
    <row r="60" spans="1:13" x14ac:dyDescent="0.2">
      <c r="A60" s="217" t="s">
        <v>11</v>
      </c>
      <c r="B60" s="218"/>
      <c r="C60" s="218"/>
      <c r="D60" s="218"/>
      <c r="E60" s="218"/>
      <c r="F60" s="218"/>
      <c r="G60" s="218"/>
      <c r="H60" s="219"/>
      <c r="I60" s="4">
        <v>55</v>
      </c>
      <c r="J60" s="29"/>
      <c r="K60" s="29"/>
    </row>
    <row r="61" spans="1:13" x14ac:dyDescent="0.2">
      <c r="A61" s="217" t="s">
        <v>269</v>
      </c>
      <c r="B61" s="218"/>
      <c r="C61" s="218"/>
      <c r="D61" s="218"/>
      <c r="E61" s="218"/>
      <c r="F61" s="218"/>
      <c r="G61" s="218"/>
      <c r="H61" s="219"/>
      <c r="I61" s="4">
        <v>56</v>
      </c>
      <c r="J61" s="29">
        <v>6263030</v>
      </c>
      <c r="K61" s="29">
        <v>9171050</v>
      </c>
      <c r="L61" s="109" t="s">
        <v>435</v>
      </c>
    </row>
    <row r="62" spans="1:13" x14ac:dyDescent="0.2">
      <c r="A62" s="217" t="s">
        <v>139</v>
      </c>
      <c r="B62" s="218"/>
      <c r="C62" s="218"/>
      <c r="D62" s="218"/>
      <c r="E62" s="218"/>
      <c r="F62" s="218"/>
      <c r="G62" s="218"/>
      <c r="H62" s="219"/>
      <c r="I62" s="4">
        <v>57</v>
      </c>
      <c r="J62" s="29">
        <v>145269888</v>
      </c>
      <c r="K62" s="29">
        <v>152363459</v>
      </c>
    </row>
    <row r="63" spans="1:13" x14ac:dyDescent="0.2">
      <c r="A63" s="214" t="s">
        <v>140</v>
      </c>
      <c r="B63" s="215"/>
      <c r="C63" s="215"/>
      <c r="D63" s="215"/>
      <c r="E63" s="215"/>
      <c r="F63" s="215"/>
      <c r="G63" s="215"/>
      <c r="H63" s="216"/>
      <c r="I63" s="4">
        <v>58</v>
      </c>
      <c r="J63" s="29">
        <v>11699154</v>
      </c>
      <c r="K63" s="29">
        <v>18226022</v>
      </c>
      <c r="M63" s="9"/>
    </row>
    <row r="64" spans="1:13" x14ac:dyDescent="0.2">
      <c r="A64" s="214" t="s">
        <v>141</v>
      </c>
      <c r="B64" s="215"/>
      <c r="C64" s="215"/>
      <c r="D64" s="215"/>
      <c r="E64" s="215"/>
      <c r="F64" s="215"/>
      <c r="G64" s="215"/>
      <c r="H64" s="216"/>
      <c r="I64" s="4">
        <v>59</v>
      </c>
      <c r="J64" s="29"/>
      <c r="K64" s="29"/>
    </row>
    <row r="65" spans="1:25" x14ac:dyDescent="0.2">
      <c r="A65" s="214" t="s">
        <v>142</v>
      </c>
      <c r="B65" s="215"/>
      <c r="C65" s="215"/>
      <c r="D65" s="215"/>
      <c r="E65" s="215"/>
      <c r="F65" s="215"/>
      <c r="G65" s="215"/>
      <c r="H65" s="216"/>
      <c r="I65" s="4">
        <v>60</v>
      </c>
      <c r="J65" s="28">
        <f>J6+J7+J38+J63+J64</f>
        <v>4136701108</v>
      </c>
      <c r="K65" s="28">
        <f>K6+K7+K38+K63+K64</f>
        <v>4008189109</v>
      </c>
    </row>
    <row r="66" spans="1:25" x14ac:dyDescent="0.2">
      <c r="A66" s="220" t="s">
        <v>143</v>
      </c>
      <c r="B66" s="221"/>
      <c r="C66" s="221"/>
      <c r="D66" s="221"/>
      <c r="E66" s="221"/>
      <c r="F66" s="221"/>
      <c r="G66" s="221"/>
      <c r="H66" s="222"/>
      <c r="I66" s="7">
        <v>61</v>
      </c>
      <c r="J66" s="31">
        <v>977432372</v>
      </c>
      <c r="K66" s="31">
        <v>807562291</v>
      </c>
    </row>
    <row r="67" spans="1:25" x14ac:dyDescent="0.2">
      <c r="A67" s="223" t="s">
        <v>144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5" x14ac:dyDescent="0.2">
      <c r="A68" s="211" t="s">
        <v>270</v>
      </c>
      <c r="B68" s="212"/>
      <c r="C68" s="212"/>
      <c r="D68" s="212"/>
      <c r="E68" s="212"/>
      <c r="F68" s="212"/>
      <c r="G68" s="212"/>
      <c r="H68" s="213"/>
      <c r="I68" s="6">
        <v>62</v>
      </c>
      <c r="J68" s="38">
        <f>J69+J70+J71+J77+J78-J79+J80-J81+J82</f>
        <v>1539095991</v>
      </c>
      <c r="K68" s="38">
        <f>K69+K70+K71+K77+K78-K79+K80-K81+K82</f>
        <v>1634817706</v>
      </c>
    </row>
    <row r="69" spans="1:25" x14ac:dyDescent="0.2">
      <c r="A69" s="217" t="s">
        <v>173</v>
      </c>
      <c r="B69" s="218"/>
      <c r="C69" s="218"/>
      <c r="D69" s="218"/>
      <c r="E69" s="218"/>
      <c r="F69" s="218"/>
      <c r="G69" s="218"/>
      <c r="H69" s="219"/>
      <c r="I69" s="4">
        <v>63</v>
      </c>
      <c r="J69" s="29">
        <v>1626000900</v>
      </c>
      <c r="K69" s="29">
        <v>1626000900</v>
      </c>
      <c r="M69" s="9"/>
    </row>
    <row r="70" spans="1:25" x14ac:dyDescent="0.2">
      <c r="A70" s="217" t="s">
        <v>174</v>
      </c>
      <c r="B70" s="218"/>
      <c r="C70" s="218"/>
      <c r="D70" s="218"/>
      <c r="E70" s="218"/>
      <c r="F70" s="218"/>
      <c r="G70" s="218"/>
      <c r="H70" s="219"/>
      <c r="I70" s="4">
        <v>64</v>
      </c>
      <c r="J70" s="29">
        <v>25294074</v>
      </c>
      <c r="K70" s="29">
        <v>22337176</v>
      </c>
      <c r="M70" s="9"/>
    </row>
    <row r="71" spans="1:25" x14ac:dyDescent="0.2">
      <c r="A71" s="217" t="s">
        <v>175</v>
      </c>
      <c r="B71" s="218"/>
      <c r="C71" s="218"/>
      <c r="D71" s="218"/>
      <c r="E71" s="218"/>
      <c r="F71" s="218"/>
      <c r="G71" s="218"/>
      <c r="H71" s="219"/>
      <c r="I71" s="4">
        <v>65</v>
      </c>
      <c r="J71" s="28">
        <f>J72+J73-J74+J75+J76</f>
        <v>42220550</v>
      </c>
      <c r="K71" s="28">
        <f>K72+K73-K74+K75+K76</f>
        <v>59331755</v>
      </c>
      <c r="L71" s="28">
        <f t="shared" ref="L71:X71" si="0">L72+L73-L74+L75+L76</f>
        <v>14457239</v>
      </c>
      <c r="M71" s="28">
        <f t="shared" si="0"/>
        <v>0</v>
      </c>
      <c r="N71" s="28">
        <f t="shared" si="0"/>
        <v>0</v>
      </c>
      <c r="O71" s="28">
        <f t="shared" si="0"/>
        <v>0</v>
      </c>
      <c r="P71" s="28">
        <f t="shared" si="0"/>
        <v>0</v>
      </c>
      <c r="Q71" s="28">
        <f t="shared" si="0"/>
        <v>0</v>
      </c>
      <c r="R71" s="28">
        <f t="shared" si="0"/>
        <v>0</v>
      </c>
      <c r="S71" s="28">
        <f t="shared" si="0"/>
        <v>0</v>
      </c>
      <c r="T71" s="28">
        <f t="shared" si="0"/>
        <v>0</v>
      </c>
      <c r="U71" s="28">
        <f t="shared" si="0"/>
        <v>0</v>
      </c>
      <c r="V71" s="28">
        <f t="shared" si="0"/>
        <v>0</v>
      </c>
      <c r="W71" s="28">
        <f t="shared" si="0"/>
        <v>0</v>
      </c>
      <c r="X71" s="23">
        <f t="shared" si="0"/>
        <v>0</v>
      </c>
      <c r="Y71" s="141"/>
    </row>
    <row r="72" spans="1:25" x14ac:dyDescent="0.2">
      <c r="A72" s="217" t="s">
        <v>176</v>
      </c>
      <c r="B72" s="218"/>
      <c r="C72" s="218"/>
      <c r="D72" s="218"/>
      <c r="E72" s="218"/>
      <c r="F72" s="218"/>
      <c r="G72" s="218"/>
      <c r="H72" s="219"/>
      <c r="I72" s="4">
        <v>66</v>
      </c>
      <c r="J72" s="29">
        <v>19697012</v>
      </c>
      <c r="K72" s="29">
        <v>19785012</v>
      </c>
      <c r="M72" s="9"/>
      <c r="Y72" s="142"/>
    </row>
    <row r="73" spans="1:25" x14ac:dyDescent="0.2">
      <c r="A73" s="217" t="s">
        <v>177</v>
      </c>
      <c r="B73" s="218"/>
      <c r="C73" s="218"/>
      <c r="D73" s="218"/>
      <c r="E73" s="218"/>
      <c r="F73" s="218"/>
      <c r="G73" s="218"/>
      <c r="H73" s="219"/>
      <c r="I73" s="4">
        <v>67</v>
      </c>
      <c r="J73" s="29">
        <v>35344592</v>
      </c>
      <c r="K73" s="29">
        <v>35344592</v>
      </c>
      <c r="Y73" s="140"/>
    </row>
    <row r="74" spans="1:25" x14ac:dyDescent="0.2">
      <c r="A74" s="217" t="s">
        <v>319</v>
      </c>
      <c r="B74" s="218"/>
      <c r="C74" s="218"/>
      <c r="D74" s="218"/>
      <c r="E74" s="218"/>
      <c r="F74" s="218"/>
      <c r="G74" s="218"/>
      <c r="H74" s="219"/>
      <c r="I74" s="4">
        <v>68</v>
      </c>
      <c r="J74" s="29">
        <v>67604502</v>
      </c>
      <c r="K74" s="29">
        <v>67604502</v>
      </c>
      <c r="Y74" s="140"/>
    </row>
    <row r="75" spans="1:25" x14ac:dyDescent="0.2">
      <c r="A75" s="217" t="s">
        <v>320</v>
      </c>
      <c r="B75" s="218"/>
      <c r="C75" s="218"/>
      <c r="D75" s="218"/>
      <c r="E75" s="218"/>
      <c r="F75" s="218"/>
      <c r="G75" s="218"/>
      <c r="H75" s="219"/>
      <c r="I75" s="4">
        <v>69</v>
      </c>
      <c r="J75" s="29">
        <v>25470988</v>
      </c>
      <c r="K75" s="29">
        <v>28036954</v>
      </c>
      <c r="Y75" s="140"/>
    </row>
    <row r="76" spans="1:25" x14ac:dyDescent="0.2">
      <c r="A76" s="217" t="s">
        <v>321</v>
      </c>
      <c r="B76" s="218"/>
      <c r="C76" s="218"/>
      <c r="D76" s="218"/>
      <c r="E76" s="218"/>
      <c r="F76" s="218"/>
      <c r="G76" s="218"/>
      <c r="H76" s="219"/>
      <c r="I76" s="4">
        <v>70</v>
      </c>
      <c r="J76" s="29">
        <v>29312460</v>
      </c>
      <c r="K76" s="29">
        <v>43769699</v>
      </c>
      <c r="L76" s="138">
        <f>K76-J76</f>
        <v>14457239</v>
      </c>
      <c r="Y76" s="142"/>
    </row>
    <row r="77" spans="1:25" x14ac:dyDescent="0.2">
      <c r="A77" s="217" t="s">
        <v>322</v>
      </c>
      <c r="B77" s="218"/>
      <c r="C77" s="218"/>
      <c r="D77" s="218"/>
      <c r="E77" s="218"/>
      <c r="F77" s="218"/>
      <c r="G77" s="218"/>
      <c r="H77" s="219"/>
      <c r="I77" s="4">
        <v>71</v>
      </c>
      <c r="J77" s="29"/>
      <c r="K77" s="29"/>
      <c r="L77" s="138">
        <v>1083194.47</v>
      </c>
    </row>
    <row r="78" spans="1:25" x14ac:dyDescent="0.2">
      <c r="A78" s="217" t="s">
        <v>323</v>
      </c>
      <c r="B78" s="218"/>
      <c r="C78" s="218"/>
      <c r="D78" s="218"/>
      <c r="E78" s="218"/>
      <c r="F78" s="218"/>
      <c r="G78" s="218"/>
      <c r="H78" s="219"/>
      <c r="I78" s="4">
        <v>72</v>
      </c>
      <c r="J78" s="29">
        <v>192210400</v>
      </c>
      <c r="K78" s="29">
        <v>0</v>
      </c>
      <c r="L78" s="138">
        <f>L76+L77</f>
        <v>15540433.470000001</v>
      </c>
    </row>
    <row r="79" spans="1:25" x14ac:dyDescent="0.2">
      <c r="A79" s="217" t="s">
        <v>324</v>
      </c>
      <c r="B79" s="218"/>
      <c r="C79" s="218"/>
      <c r="D79" s="218"/>
      <c r="E79" s="218"/>
      <c r="F79" s="218"/>
      <c r="G79" s="218"/>
      <c r="H79" s="219"/>
      <c r="I79" s="4">
        <v>73</v>
      </c>
      <c r="J79" s="29"/>
      <c r="K79" s="29">
        <v>191434600</v>
      </c>
    </row>
    <row r="80" spans="1:25" x14ac:dyDescent="0.2">
      <c r="A80" s="217" t="s">
        <v>126</v>
      </c>
      <c r="B80" s="218"/>
      <c r="C80" s="218"/>
      <c r="D80" s="218"/>
      <c r="E80" s="218"/>
      <c r="F80" s="218"/>
      <c r="G80" s="218"/>
      <c r="H80" s="219"/>
      <c r="I80" s="4">
        <v>74</v>
      </c>
      <c r="J80" s="29"/>
      <c r="K80" s="29">
        <v>84235325</v>
      </c>
      <c r="L80" s="9">
        <f>K80-K79</f>
        <v>-107199275</v>
      </c>
    </row>
    <row r="81" spans="1:11" x14ac:dyDescent="0.2">
      <c r="A81" s="217" t="s">
        <v>127</v>
      </c>
      <c r="B81" s="218"/>
      <c r="C81" s="218"/>
      <c r="D81" s="218"/>
      <c r="E81" s="218"/>
      <c r="F81" s="218"/>
      <c r="G81" s="218"/>
      <c r="H81" s="219"/>
      <c r="I81" s="4">
        <v>75</v>
      </c>
      <c r="J81" s="29">
        <v>380991140</v>
      </c>
      <c r="K81" s="29"/>
    </row>
    <row r="82" spans="1:11" x14ac:dyDescent="0.2">
      <c r="A82" s="217" t="s">
        <v>128</v>
      </c>
      <c r="B82" s="218"/>
      <c r="C82" s="218"/>
      <c r="D82" s="218"/>
      <c r="E82" s="218"/>
      <c r="F82" s="218"/>
      <c r="G82" s="218"/>
      <c r="H82" s="219"/>
      <c r="I82" s="4">
        <v>76</v>
      </c>
      <c r="J82" s="29">
        <v>34361207</v>
      </c>
      <c r="K82" s="29">
        <v>34347150</v>
      </c>
    </row>
    <row r="83" spans="1:11" x14ac:dyDescent="0.2">
      <c r="A83" s="214" t="s">
        <v>129</v>
      </c>
      <c r="B83" s="215"/>
      <c r="C83" s="215"/>
      <c r="D83" s="215"/>
      <c r="E83" s="215"/>
      <c r="F83" s="215"/>
      <c r="G83" s="215"/>
      <c r="H83" s="216"/>
      <c r="I83" s="4">
        <v>77</v>
      </c>
      <c r="J83" s="28">
        <f>SUM(J84:J86)</f>
        <v>29226422</v>
      </c>
      <c r="K83" s="28">
        <f>SUM(K84:K86)</f>
        <v>30037638</v>
      </c>
    </row>
    <row r="84" spans="1:11" x14ac:dyDescent="0.2">
      <c r="A84" s="217" t="s">
        <v>287</v>
      </c>
      <c r="B84" s="218"/>
      <c r="C84" s="218"/>
      <c r="D84" s="218"/>
      <c r="E84" s="218"/>
      <c r="F84" s="218"/>
      <c r="G84" s="218"/>
      <c r="H84" s="219"/>
      <c r="I84" s="4">
        <v>78</v>
      </c>
      <c r="J84" s="29">
        <v>21861305</v>
      </c>
      <c r="K84" s="29">
        <v>22431979</v>
      </c>
    </row>
    <row r="85" spans="1:11" x14ac:dyDescent="0.2">
      <c r="A85" s="217" t="s">
        <v>288</v>
      </c>
      <c r="B85" s="218"/>
      <c r="C85" s="218"/>
      <c r="D85" s="218"/>
      <c r="E85" s="218"/>
      <c r="F85" s="218"/>
      <c r="G85" s="218"/>
      <c r="H85" s="219"/>
      <c r="I85" s="4">
        <v>79</v>
      </c>
      <c r="J85" s="29">
        <v>71494</v>
      </c>
      <c r="K85" s="29"/>
    </row>
    <row r="86" spans="1:11" x14ac:dyDescent="0.2">
      <c r="A86" s="217" t="s">
        <v>289</v>
      </c>
      <c r="B86" s="218"/>
      <c r="C86" s="218"/>
      <c r="D86" s="218"/>
      <c r="E86" s="218"/>
      <c r="F86" s="218"/>
      <c r="G86" s="218"/>
      <c r="H86" s="219"/>
      <c r="I86" s="4">
        <v>80</v>
      </c>
      <c r="J86" s="29">
        <v>7293623</v>
      </c>
      <c r="K86" s="29">
        <v>7605659</v>
      </c>
    </row>
    <row r="87" spans="1:11" x14ac:dyDescent="0.2">
      <c r="A87" s="214" t="s">
        <v>116</v>
      </c>
      <c r="B87" s="215"/>
      <c r="C87" s="215"/>
      <c r="D87" s="215"/>
      <c r="E87" s="215"/>
      <c r="F87" s="215"/>
      <c r="G87" s="215"/>
      <c r="H87" s="216"/>
      <c r="I87" s="4">
        <v>81</v>
      </c>
      <c r="J87" s="28">
        <f>SUM(J88:J95)</f>
        <v>796832112</v>
      </c>
      <c r="K87" s="28">
        <f>SUM(K88:K95)</f>
        <v>566097840</v>
      </c>
    </row>
    <row r="88" spans="1:11" x14ac:dyDescent="0.2">
      <c r="A88" s="217" t="s">
        <v>290</v>
      </c>
      <c r="B88" s="218"/>
      <c r="C88" s="218"/>
      <c r="D88" s="218"/>
      <c r="E88" s="218"/>
      <c r="F88" s="218"/>
      <c r="G88" s="218"/>
      <c r="H88" s="219"/>
      <c r="I88" s="4">
        <v>82</v>
      </c>
      <c r="J88" s="29"/>
      <c r="K88" s="29"/>
    </row>
    <row r="89" spans="1:11" x14ac:dyDescent="0.2">
      <c r="A89" s="217" t="s">
        <v>291</v>
      </c>
      <c r="B89" s="218"/>
      <c r="C89" s="218"/>
      <c r="D89" s="218"/>
      <c r="E89" s="218"/>
      <c r="F89" s="218"/>
      <c r="G89" s="218"/>
      <c r="H89" s="219"/>
      <c r="I89" s="4">
        <v>83</v>
      </c>
      <c r="J89" s="29"/>
      <c r="K89" s="29"/>
    </row>
    <row r="90" spans="1:11" x14ac:dyDescent="0.2">
      <c r="A90" s="217" t="s">
        <v>28</v>
      </c>
      <c r="B90" s="218"/>
      <c r="C90" s="218"/>
      <c r="D90" s="218"/>
      <c r="E90" s="218"/>
      <c r="F90" s="218"/>
      <c r="G90" s="218"/>
      <c r="H90" s="219"/>
      <c r="I90" s="4">
        <v>84</v>
      </c>
      <c r="J90" s="29">
        <v>452916112</v>
      </c>
      <c r="K90" s="29">
        <v>558956840</v>
      </c>
    </row>
    <row r="91" spans="1:11" x14ac:dyDescent="0.2">
      <c r="A91" s="217" t="s">
        <v>292</v>
      </c>
      <c r="B91" s="218"/>
      <c r="C91" s="218"/>
      <c r="D91" s="218"/>
      <c r="E91" s="218"/>
      <c r="F91" s="218"/>
      <c r="G91" s="218"/>
      <c r="H91" s="219"/>
      <c r="I91" s="4">
        <v>85</v>
      </c>
      <c r="J91" s="29"/>
      <c r="K91" s="29"/>
    </row>
    <row r="92" spans="1:11" x14ac:dyDescent="0.2">
      <c r="A92" s="217" t="s">
        <v>293</v>
      </c>
      <c r="B92" s="218"/>
      <c r="C92" s="218"/>
      <c r="D92" s="218"/>
      <c r="E92" s="218"/>
      <c r="F92" s="218"/>
      <c r="G92" s="218"/>
      <c r="H92" s="219"/>
      <c r="I92" s="4">
        <v>86</v>
      </c>
      <c r="J92" s="29"/>
      <c r="K92" s="29"/>
    </row>
    <row r="93" spans="1:11" x14ac:dyDescent="0.2">
      <c r="A93" s="217" t="s">
        <v>294</v>
      </c>
      <c r="B93" s="218"/>
      <c r="C93" s="218"/>
      <c r="D93" s="218"/>
      <c r="E93" s="218"/>
      <c r="F93" s="218"/>
      <c r="G93" s="218"/>
      <c r="H93" s="219"/>
      <c r="I93" s="4">
        <v>87</v>
      </c>
      <c r="J93" s="29">
        <v>336300000</v>
      </c>
      <c r="K93" s="29"/>
    </row>
    <row r="94" spans="1:11" x14ac:dyDescent="0.2">
      <c r="A94" s="217" t="s">
        <v>295</v>
      </c>
      <c r="B94" s="218"/>
      <c r="C94" s="218"/>
      <c r="D94" s="218"/>
      <c r="E94" s="218"/>
      <c r="F94" s="218"/>
      <c r="G94" s="218"/>
      <c r="H94" s="219"/>
      <c r="I94" s="4">
        <v>88</v>
      </c>
      <c r="J94" s="29"/>
      <c r="K94" s="29"/>
    </row>
    <row r="95" spans="1:11" x14ac:dyDescent="0.2">
      <c r="A95" s="217" t="s">
        <v>296</v>
      </c>
      <c r="B95" s="218"/>
      <c r="C95" s="218"/>
      <c r="D95" s="218"/>
      <c r="E95" s="218"/>
      <c r="F95" s="218"/>
      <c r="G95" s="218"/>
      <c r="H95" s="219"/>
      <c r="I95" s="4">
        <v>89</v>
      </c>
      <c r="J95" s="29">
        <v>7616000</v>
      </c>
      <c r="K95" s="29">
        <v>7141000</v>
      </c>
    </row>
    <row r="96" spans="1:11" x14ac:dyDescent="0.2">
      <c r="A96" s="214" t="s">
        <v>117</v>
      </c>
      <c r="B96" s="215"/>
      <c r="C96" s="215"/>
      <c r="D96" s="215"/>
      <c r="E96" s="215"/>
      <c r="F96" s="215"/>
      <c r="G96" s="215"/>
      <c r="H96" s="216"/>
      <c r="I96" s="4">
        <v>90</v>
      </c>
      <c r="J96" s="28">
        <f>SUM(J97:J107)</f>
        <v>1539151561</v>
      </c>
      <c r="K96" s="28">
        <f>SUM(K97:K107)</f>
        <v>1682185307.76</v>
      </c>
    </row>
    <row r="97" spans="1:13" x14ac:dyDescent="0.2">
      <c r="A97" s="217" t="s">
        <v>290</v>
      </c>
      <c r="B97" s="218"/>
      <c r="C97" s="218"/>
      <c r="D97" s="218"/>
      <c r="E97" s="218"/>
      <c r="F97" s="218"/>
      <c r="G97" s="218"/>
      <c r="H97" s="219"/>
      <c r="I97" s="4">
        <v>91</v>
      </c>
      <c r="J97" s="29"/>
      <c r="K97" s="29"/>
    </row>
    <row r="98" spans="1:13" x14ac:dyDescent="0.2">
      <c r="A98" s="217" t="s">
        <v>291</v>
      </c>
      <c r="B98" s="218"/>
      <c r="C98" s="218"/>
      <c r="D98" s="218"/>
      <c r="E98" s="218"/>
      <c r="F98" s="218"/>
      <c r="G98" s="218"/>
      <c r="H98" s="219"/>
      <c r="I98" s="4">
        <v>92</v>
      </c>
      <c r="J98" s="29"/>
      <c r="K98" s="29">
        <v>12068</v>
      </c>
    </row>
    <row r="99" spans="1:13" x14ac:dyDescent="0.2">
      <c r="A99" s="217" t="s">
        <v>28</v>
      </c>
      <c r="B99" s="218"/>
      <c r="C99" s="218"/>
      <c r="D99" s="218"/>
      <c r="E99" s="218"/>
      <c r="F99" s="218"/>
      <c r="G99" s="218"/>
      <c r="H99" s="219"/>
      <c r="I99" s="4">
        <v>93</v>
      </c>
      <c r="J99" s="29">
        <v>691106551</v>
      </c>
      <c r="K99" s="29">
        <f>581691000-130000000+1134842.8+19312000-8147</f>
        <v>472129695.80000001</v>
      </c>
    </row>
    <row r="100" spans="1:13" x14ac:dyDescent="0.2">
      <c r="A100" s="217" t="s">
        <v>292</v>
      </c>
      <c r="B100" s="218"/>
      <c r="C100" s="218"/>
      <c r="D100" s="218"/>
      <c r="E100" s="218"/>
      <c r="F100" s="218"/>
      <c r="G100" s="218"/>
      <c r="H100" s="219"/>
      <c r="I100" s="4">
        <v>94</v>
      </c>
      <c r="J100" s="29">
        <v>2712691</v>
      </c>
      <c r="K100" s="29">
        <v>2705585</v>
      </c>
    </row>
    <row r="101" spans="1:13" x14ac:dyDescent="0.2">
      <c r="A101" s="217" t="s">
        <v>293</v>
      </c>
      <c r="B101" s="218"/>
      <c r="C101" s="218"/>
      <c r="D101" s="218"/>
      <c r="E101" s="218"/>
      <c r="F101" s="218"/>
      <c r="G101" s="218"/>
      <c r="H101" s="219"/>
      <c r="I101" s="4">
        <v>95</v>
      </c>
      <c r="J101" s="29">
        <v>529231434</v>
      </c>
      <c r="K101" s="29">
        <v>496474625</v>
      </c>
    </row>
    <row r="102" spans="1:13" x14ac:dyDescent="0.2">
      <c r="A102" s="217" t="s">
        <v>294</v>
      </c>
      <c r="B102" s="218"/>
      <c r="C102" s="218"/>
      <c r="D102" s="218"/>
      <c r="E102" s="218"/>
      <c r="F102" s="218"/>
      <c r="G102" s="218"/>
      <c r="H102" s="219"/>
      <c r="I102" s="4">
        <v>96</v>
      </c>
      <c r="J102" s="29">
        <v>131960449</v>
      </c>
      <c r="K102" s="29">
        <f>371100000+130000000+7119805.76-1134842.8</f>
        <v>507084962.95999998</v>
      </c>
    </row>
    <row r="103" spans="1:13" x14ac:dyDescent="0.2">
      <c r="A103" s="217" t="s">
        <v>297</v>
      </c>
      <c r="B103" s="218"/>
      <c r="C103" s="218"/>
      <c r="D103" s="218"/>
      <c r="E103" s="218"/>
      <c r="F103" s="218"/>
      <c r="G103" s="218"/>
      <c r="H103" s="219"/>
      <c r="I103" s="4">
        <v>97</v>
      </c>
      <c r="J103" s="29">
        <v>62942233</v>
      </c>
      <c r="K103" s="29">
        <v>61340528</v>
      </c>
    </row>
    <row r="104" spans="1:13" x14ac:dyDescent="0.2">
      <c r="A104" s="217" t="s">
        <v>298</v>
      </c>
      <c r="B104" s="218"/>
      <c r="C104" s="218"/>
      <c r="D104" s="218"/>
      <c r="E104" s="218"/>
      <c r="F104" s="218"/>
      <c r="G104" s="218"/>
      <c r="H104" s="219"/>
      <c r="I104" s="4">
        <v>98</v>
      </c>
      <c r="J104" s="29">
        <v>12931528</v>
      </c>
      <c r="K104" s="29">
        <v>13024738</v>
      </c>
      <c r="M104" s="9"/>
    </row>
    <row r="105" spans="1:13" x14ac:dyDescent="0.2">
      <c r="A105" s="217" t="s">
        <v>299</v>
      </c>
      <c r="B105" s="218"/>
      <c r="C105" s="218"/>
      <c r="D105" s="218"/>
      <c r="E105" s="218"/>
      <c r="F105" s="218"/>
      <c r="G105" s="218"/>
      <c r="H105" s="219"/>
      <c r="I105" s="4">
        <v>99</v>
      </c>
      <c r="J105" s="29">
        <v>1772345</v>
      </c>
      <c r="K105" s="29">
        <v>686698</v>
      </c>
    </row>
    <row r="106" spans="1:13" x14ac:dyDescent="0.2">
      <c r="A106" s="217" t="s">
        <v>305</v>
      </c>
      <c r="B106" s="218"/>
      <c r="C106" s="218"/>
      <c r="D106" s="218"/>
      <c r="E106" s="218"/>
      <c r="F106" s="218"/>
      <c r="G106" s="218"/>
      <c r="H106" s="219"/>
      <c r="I106" s="4">
        <v>100</v>
      </c>
      <c r="J106" s="29"/>
      <c r="K106" s="29"/>
      <c r="M106" s="9"/>
    </row>
    <row r="107" spans="1:13" x14ac:dyDescent="0.2">
      <c r="A107" s="217" t="s">
        <v>300</v>
      </c>
      <c r="B107" s="218"/>
      <c r="C107" s="218"/>
      <c r="D107" s="218"/>
      <c r="E107" s="218"/>
      <c r="F107" s="218"/>
      <c r="G107" s="218"/>
      <c r="H107" s="219"/>
      <c r="I107" s="4">
        <v>101</v>
      </c>
      <c r="J107" s="29">
        <v>106494330</v>
      </c>
      <c r="K107" s="29">
        <v>128726407</v>
      </c>
    </row>
    <row r="108" spans="1:13" x14ac:dyDescent="0.2">
      <c r="A108" s="214" t="s">
        <v>29</v>
      </c>
      <c r="B108" s="215"/>
      <c r="C108" s="215"/>
      <c r="D108" s="215"/>
      <c r="E108" s="215"/>
      <c r="F108" s="215"/>
      <c r="G108" s="215"/>
      <c r="H108" s="216"/>
      <c r="I108" s="4">
        <v>102</v>
      </c>
      <c r="J108" s="29">
        <v>232395022</v>
      </c>
      <c r="K108" s="29">
        <v>95050617</v>
      </c>
    </row>
    <row r="109" spans="1:13" x14ac:dyDescent="0.2">
      <c r="A109" s="214" t="s">
        <v>301</v>
      </c>
      <c r="B109" s="215"/>
      <c r="C109" s="215"/>
      <c r="D109" s="215"/>
      <c r="E109" s="215"/>
      <c r="F109" s="215"/>
      <c r="G109" s="215"/>
      <c r="H109" s="216"/>
      <c r="I109" s="4">
        <v>103</v>
      </c>
      <c r="J109" s="28">
        <f>J68+J83+J87+J96+J108</f>
        <v>4136701108</v>
      </c>
      <c r="K109" s="28">
        <f>K68+K83+K87+K96+K108</f>
        <v>4008189108.7600002</v>
      </c>
      <c r="M109" s="9"/>
    </row>
    <row r="110" spans="1:13" x14ac:dyDescent="0.2">
      <c r="A110" s="231" t="s">
        <v>143</v>
      </c>
      <c r="B110" s="232"/>
      <c r="C110" s="232"/>
      <c r="D110" s="232"/>
      <c r="E110" s="232"/>
      <c r="F110" s="232"/>
      <c r="G110" s="232"/>
      <c r="H110" s="233"/>
      <c r="I110" s="5">
        <v>104</v>
      </c>
      <c r="J110" s="31">
        <v>977432372</v>
      </c>
      <c r="K110" s="31">
        <v>807562291</v>
      </c>
      <c r="M110" s="9"/>
    </row>
    <row r="111" spans="1:13" x14ac:dyDescent="0.2">
      <c r="A111" s="223" t="s">
        <v>391</v>
      </c>
      <c r="B111" s="234"/>
      <c r="C111" s="234"/>
      <c r="D111" s="234"/>
      <c r="E111" s="234"/>
      <c r="F111" s="234"/>
      <c r="G111" s="234"/>
      <c r="H111" s="234"/>
      <c r="I111" s="235"/>
      <c r="J111" s="235"/>
      <c r="K111" s="236"/>
    </row>
    <row r="112" spans="1:13" x14ac:dyDescent="0.2">
      <c r="A112" s="211" t="s">
        <v>118</v>
      </c>
      <c r="B112" s="212"/>
      <c r="C112" s="212"/>
      <c r="D112" s="212"/>
      <c r="E112" s="212"/>
      <c r="F112" s="212"/>
      <c r="G112" s="212"/>
      <c r="H112" s="212"/>
      <c r="I112" s="226"/>
      <c r="J112" s="226"/>
      <c r="K112" s="227"/>
    </row>
    <row r="113" spans="1:13" x14ac:dyDescent="0.2">
      <c r="A113" s="217" t="s">
        <v>119</v>
      </c>
      <c r="B113" s="218"/>
      <c r="C113" s="218"/>
      <c r="D113" s="218"/>
      <c r="E113" s="218"/>
      <c r="F113" s="218"/>
      <c r="G113" s="218"/>
      <c r="H113" s="219"/>
      <c r="I113" s="4">
        <v>105</v>
      </c>
      <c r="J113" s="139">
        <v>1504734784</v>
      </c>
      <c r="K113" s="29">
        <v>1600470556</v>
      </c>
      <c r="M113" s="9"/>
    </row>
    <row r="114" spans="1:13" x14ac:dyDescent="0.2">
      <c r="A114" s="228" t="s">
        <v>120</v>
      </c>
      <c r="B114" s="229"/>
      <c r="C114" s="229"/>
      <c r="D114" s="229"/>
      <c r="E114" s="229"/>
      <c r="F114" s="229"/>
      <c r="G114" s="229"/>
      <c r="H114" s="230"/>
      <c r="I114" s="7">
        <v>106</v>
      </c>
      <c r="J114" s="30">
        <v>34361207</v>
      </c>
      <c r="K114" s="31">
        <v>34347150</v>
      </c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3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</sheetData>
  <protectedRanges>
    <protectedRange sqref="G2:H2" name="Range2"/>
  </protectedRanges>
  <mergeCells count="115">
    <mergeCell ref="A112:K112"/>
    <mergeCell ref="A113:H113"/>
    <mergeCell ref="A114:H114"/>
    <mergeCell ref="A108:H108"/>
    <mergeCell ref="A109:H109"/>
    <mergeCell ref="A110:H110"/>
    <mergeCell ref="A111:K111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:J1"/>
    <mergeCell ref="E2:F2"/>
    <mergeCell ref="G2:H2"/>
    <mergeCell ref="A3:H3"/>
    <mergeCell ref="A4:H4"/>
    <mergeCell ref="A5:K5"/>
    <mergeCell ref="A6:H6"/>
    <mergeCell ref="A7:H7"/>
    <mergeCell ref="A8:H8"/>
  </mergeCells>
  <phoneticPr fontId="3" type="noConversion"/>
  <printOptions horizontalCentered="1"/>
  <pageMargins left="0.23622047244094491" right="0.19685039370078741" top="0.55118110236220474" bottom="0.35433070866141736" header="0.35433070866141736" footer="0.19685039370078741"/>
  <pageSetup paperSize="9" scale="91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Normal="100" workbookViewId="0">
      <selection activeCell="A9" sqref="A9:H9"/>
    </sheetView>
  </sheetViews>
  <sheetFormatPr defaultRowHeight="12.75" x14ac:dyDescent="0.2"/>
  <cols>
    <col min="1" max="9" width="9.140625" style="109"/>
    <col min="10" max="11" width="10.85546875" style="109" bestFit="1" customWidth="1"/>
    <col min="12" max="12" width="9.140625" style="109"/>
    <col min="13" max="13" width="11" style="109" bestFit="1" customWidth="1"/>
    <col min="14" max="16384" width="9.140625" style="109"/>
  </cols>
  <sheetData>
    <row r="1" spans="1:13" ht="15.75" x14ac:dyDescent="0.25">
      <c r="A1" s="199" t="s">
        <v>75</v>
      </c>
      <c r="B1" s="199"/>
      <c r="C1" s="199"/>
      <c r="D1" s="199"/>
      <c r="E1" s="199"/>
      <c r="F1" s="199"/>
      <c r="G1" s="199"/>
      <c r="H1" s="199"/>
      <c r="I1" s="199"/>
      <c r="J1" s="237"/>
      <c r="K1" s="237"/>
      <c r="L1" s="237"/>
    </row>
    <row r="2" spans="1:13" ht="15.75" x14ac:dyDescent="0.25">
      <c r="A2" s="95"/>
      <c r="B2" s="95"/>
      <c r="C2" s="95"/>
      <c r="D2" s="239" t="s">
        <v>385</v>
      </c>
      <c r="E2" s="240"/>
      <c r="F2" s="202">
        <v>40179</v>
      </c>
      <c r="G2" s="241"/>
      <c r="H2" s="101" t="s">
        <v>332</v>
      </c>
      <c r="I2" s="202">
        <v>40543</v>
      </c>
      <c r="J2" s="241"/>
      <c r="K2" s="98"/>
      <c r="L2" s="98"/>
    </row>
    <row r="3" spans="1:13" ht="24" customHeight="1" thickBot="1" x14ac:dyDescent="0.25">
      <c r="A3" s="204" t="s">
        <v>178</v>
      </c>
      <c r="B3" s="205"/>
      <c r="C3" s="205"/>
      <c r="D3" s="205"/>
      <c r="E3" s="205"/>
      <c r="F3" s="205"/>
      <c r="G3" s="205"/>
      <c r="H3" s="206"/>
      <c r="I3" s="105" t="s">
        <v>390</v>
      </c>
      <c r="J3" s="106" t="s">
        <v>52</v>
      </c>
      <c r="K3" s="106" t="s">
        <v>53</v>
      </c>
    </row>
    <row r="4" spans="1:13" x14ac:dyDescent="0.2">
      <c r="A4" s="207">
        <v>1</v>
      </c>
      <c r="B4" s="207"/>
      <c r="C4" s="207"/>
      <c r="D4" s="207"/>
      <c r="E4" s="207"/>
      <c r="F4" s="207"/>
      <c r="G4" s="207"/>
      <c r="H4" s="207"/>
      <c r="I4" s="108">
        <v>2</v>
      </c>
      <c r="J4" s="107">
        <v>3</v>
      </c>
      <c r="K4" s="107">
        <v>4</v>
      </c>
    </row>
    <row r="5" spans="1:13" x14ac:dyDescent="0.2">
      <c r="A5" s="211" t="s">
        <v>76</v>
      </c>
      <c r="B5" s="212"/>
      <c r="C5" s="212"/>
      <c r="D5" s="212"/>
      <c r="E5" s="212"/>
      <c r="F5" s="212"/>
      <c r="G5" s="212"/>
      <c r="H5" s="213"/>
      <c r="I5" s="6">
        <v>107</v>
      </c>
      <c r="J5" s="37">
        <f>SUM(J6:J8)</f>
        <v>3758954295</v>
      </c>
      <c r="K5" s="38">
        <f>SUM(K6:K8)</f>
        <v>3694925673</v>
      </c>
    </row>
    <row r="6" spans="1:13" x14ac:dyDescent="0.2">
      <c r="A6" s="214" t="s">
        <v>54</v>
      </c>
      <c r="B6" s="215"/>
      <c r="C6" s="215"/>
      <c r="D6" s="215"/>
      <c r="E6" s="215"/>
      <c r="F6" s="215"/>
      <c r="G6" s="215"/>
      <c r="H6" s="216"/>
      <c r="I6" s="4">
        <v>108</v>
      </c>
      <c r="J6" s="22">
        <v>3587136198</v>
      </c>
      <c r="K6" s="29">
        <v>3522272227</v>
      </c>
    </row>
    <row r="7" spans="1:13" x14ac:dyDescent="0.2">
      <c r="A7" s="214" t="s">
        <v>55</v>
      </c>
      <c r="B7" s="215"/>
      <c r="C7" s="215"/>
      <c r="D7" s="215"/>
      <c r="E7" s="215"/>
      <c r="F7" s="215"/>
      <c r="G7" s="215"/>
      <c r="H7" s="216"/>
      <c r="I7" s="4">
        <v>109</v>
      </c>
      <c r="J7" s="22">
        <v>91702339</v>
      </c>
      <c r="K7" s="29">
        <v>74168759</v>
      </c>
    </row>
    <row r="8" spans="1:13" x14ac:dyDescent="0.2">
      <c r="A8" s="214" t="s">
        <v>56</v>
      </c>
      <c r="B8" s="215"/>
      <c r="C8" s="215"/>
      <c r="D8" s="215"/>
      <c r="E8" s="215"/>
      <c r="F8" s="215"/>
      <c r="G8" s="215"/>
      <c r="H8" s="216"/>
      <c r="I8" s="4">
        <v>110</v>
      </c>
      <c r="J8" s="22">
        <v>80115758</v>
      </c>
      <c r="K8" s="29">
        <v>98484687</v>
      </c>
      <c r="M8" s="137"/>
    </row>
    <row r="9" spans="1:13" x14ac:dyDescent="0.2">
      <c r="A9" s="214" t="s">
        <v>51</v>
      </c>
      <c r="B9" s="215"/>
      <c r="C9" s="215"/>
      <c r="D9" s="215"/>
      <c r="E9" s="215"/>
      <c r="F9" s="215"/>
      <c r="G9" s="215"/>
      <c r="H9" s="216"/>
      <c r="I9" s="4">
        <v>111</v>
      </c>
      <c r="J9" s="23">
        <f>J10-J11+J12+J16+J20+J21+J22+J25+J26</f>
        <v>3996506809</v>
      </c>
      <c r="K9" s="28">
        <f>K10-K11+K12+K16+K20+K21+K22+K25+K26</f>
        <v>3460312393</v>
      </c>
    </row>
    <row r="10" spans="1:13" x14ac:dyDescent="0.2">
      <c r="A10" s="214" t="s">
        <v>79</v>
      </c>
      <c r="B10" s="215"/>
      <c r="C10" s="215"/>
      <c r="D10" s="215"/>
      <c r="E10" s="215"/>
      <c r="F10" s="215"/>
      <c r="G10" s="215"/>
      <c r="H10" s="216"/>
      <c r="I10" s="4">
        <v>112</v>
      </c>
      <c r="J10" s="22">
        <v>1444187</v>
      </c>
      <c r="K10" s="29">
        <v>0</v>
      </c>
    </row>
    <row r="11" spans="1:13" x14ac:dyDescent="0.2">
      <c r="A11" s="214" t="s">
        <v>80</v>
      </c>
      <c r="B11" s="215"/>
      <c r="C11" s="215"/>
      <c r="D11" s="215"/>
      <c r="E11" s="215"/>
      <c r="F11" s="215"/>
      <c r="G11" s="215"/>
      <c r="H11" s="216"/>
      <c r="I11" s="4">
        <v>113</v>
      </c>
      <c r="J11" s="22"/>
      <c r="K11" s="29">
        <v>26527118</v>
      </c>
    </row>
    <row r="12" spans="1:13" x14ac:dyDescent="0.2">
      <c r="A12" s="214" t="s">
        <v>57</v>
      </c>
      <c r="B12" s="215"/>
      <c r="C12" s="215"/>
      <c r="D12" s="215"/>
      <c r="E12" s="215"/>
      <c r="F12" s="215"/>
      <c r="G12" s="215"/>
      <c r="H12" s="216"/>
      <c r="I12" s="4">
        <v>114</v>
      </c>
      <c r="J12" s="23">
        <f>SUM(J13:J15)</f>
        <v>2357280243</v>
      </c>
      <c r="K12" s="28">
        <f>SUM(K13:K15)</f>
        <v>2305150494</v>
      </c>
    </row>
    <row r="13" spans="1:13" x14ac:dyDescent="0.2">
      <c r="A13" s="217" t="s">
        <v>58</v>
      </c>
      <c r="B13" s="218"/>
      <c r="C13" s="218"/>
      <c r="D13" s="218"/>
      <c r="E13" s="218"/>
      <c r="F13" s="218"/>
      <c r="G13" s="218"/>
      <c r="H13" s="219"/>
      <c r="I13" s="4">
        <v>115</v>
      </c>
      <c r="J13" s="22">
        <v>1204646798</v>
      </c>
      <c r="K13" s="29">
        <v>1206710284</v>
      </c>
      <c r="M13" s="137"/>
    </row>
    <row r="14" spans="1:13" x14ac:dyDescent="0.2">
      <c r="A14" s="217" t="s">
        <v>59</v>
      </c>
      <c r="B14" s="218"/>
      <c r="C14" s="218"/>
      <c r="D14" s="218"/>
      <c r="E14" s="218"/>
      <c r="F14" s="218"/>
      <c r="G14" s="218"/>
      <c r="H14" s="219"/>
      <c r="I14" s="4">
        <v>116</v>
      </c>
      <c r="J14" s="22">
        <v>540630419</v>
      </c>
      <c r="K14" s="29">
        <v>528681327</v>
      </c>
    </row>
    <row r="15" spans="1:13" x14ac:dyDescent="0.2">
      <c r="A15" s="217" t="s">
        <v>182</v>
      </c>
      <c r="B15" s="218"/>
      <c r="C15" s="218"/>
      <c r="D15" s="218"/>
      <c r="E15" s="218"/>
      <c r="F15" s="218"/>
      <c r="G15" s="218"/>
      <c r="H15" s="219"/>
      <c r="I15" s="4">
        <v>117</v>
      </c>
      <c r="J15" s="22">
        <v>612003026</v>
      </c>
      <c r="K15" s="29">
        <v>569758883</v>
      </c>
    </row>
    <row r="16" spans="1:13" x14ac:dyDescent="0.2">
      <c r="A16" s="214" t="s">
        <v>183</v>
      </c>
      <c r="B16" s="215"/>
      <c r="C16" s="215"/>
      <c r="D16" s="215"/>
      <c r="E16" s="215"/>
      <c r="F16" s="215"/>
      <c r="G16" s="215"/>
      <c r="H16" s="216"/>
      <c r="I16" s="4">
        <v>118</v>
      </c>
      <c r="J16" s="23">
        <f>SUM(J17:J19)</f>
        <v>748875271</v>
      </c>
      <c r="K16" s="28">
        <f>SUM(K17:K19)</f>
        <v>729640032</v>
      </c>
    </row>
    <row r="17" spans="1:13" x14ac:dyDescent="0.2">
      <c r="A17" s="217" t="s">
        <v>184</v>
      </c>
      <c r="B17" s="218"/>
      <c r="C17" s="218"/>
      <c r="D17" s="218"/>
      <c r="E17" s="218"/>
      <c r="F17" s="218"/>
      <c r="G17" s="218"/>
      <c r="H17" s="219"/>
      <c r="I17" s="4">
        <v>119</v>
      </c>
      <c r="J17" s="22">
        <v>480270279</v>
      </c>
      <c r="K17" s="29">
        <v>477592124</v>
      </c>
    </row>
    <row r="18" spans="1:13" x14ac:dyDescent="0.2">
      <c r="A18" s="217" t="s">
        <v>185</v>
      </c>
      <c r="B18" s="218"/>
      <c r="C18" s="218"/>
      <c r="D18" s="218"/>
      <c r="E18" s="218"/>
      <c r="F18" s="218"/>
      <c r="G18" s="218"/>
      <c r="H18" s="219"/>
      <c r="I18" s="4">
        <v>120</v>
      </c>
      <c r="J18" s="22">
        <v>172375095</v>
      </c>
      <c r="K18" s="29">
        <v>158726175</v>
      </c>
    </row>
    <row r="19" spans="1:13" x14ac:dyDescent="0.2">
      <c r="A19" s="217" t="s">
        <v>186</v>
      </c>
      <c r="B19" s="218"/>
      <c r="C19" s="218"/>
      <c r="D19" s="218"/>
      <c r="E19" s="218"/>
      <c r="F19" s="218"/>
      <c r="G19" s="218"/>
      <c r="H19" s="219"/>
      <c r="I19" s="4">
        <v>121</v>
      </c>
      <c r="J19" s="22">
        <v>96229897</v>
      </c>
      <c r="K19" s="29">
        <v>93321733</v>
      </c>
    </row>
    <row r="20" spans="1:13" x14ac:dyDescent="0.2">
      <c r="A20" s="214" t="s">
        <v>78</v>
      </c>
      <c r="B20" s="215"/>
      <c r="C20" s="215"/>
      <c r="D20" s="215"/>
      <c r="E20" s="215"/>
      <c r="F20" s="215"/>
      <c r="G20" s="215"/>
      <c r="H20" s="216"/>
      <c r="I20" s="4">
        <v>122</v>
      </c>
      <c r="J20" s="22">
        <v>156537316</v>
      </c>
      <c r="K20" s="29">
        <v>155291996</v>
      </c>
    </row>
    <row r="21" spans="1:13" x14ac:dyDescent="0.2">
      <c r="A21" s="214" t="s">
        <v>77</v>
      </c>
      <c r="B21" s="215"/>
      <c r="C21" s="215"/>
      <c r="D21" s="215"/>
      <c r="E21" s="215"/>
      <c r="F21" s="215"/>
      <c r="G21" s="215"/>
      <c r="H21" s="216"/>
      <c r="I21" s="4">
        <v>123</v>
      </c>
      <c r="J21" s="22">
        <v>229390719</v>
      </c>
      <c r="K21" s="29">
        <v>195573521</v>
      </c>
    </row>
    <row r="22" spans="1:13" x14ac:dyDescent="0.2">
      <c r="A22" s="214" t="s">
        <v>164</v>
      </c>
      <c r="B22" s="215"/>
      <c r="C22" s="215"/>
      <c r="D22" s="215"/>
      <c r="E22" s="215"/>
      <c r="F22" s="215"/>
      <c r="G22" s="215"/>
      <c r="H22" s="216"/>
      <c r="I22" s="4">
        <v>124</v>
      </c>
      <c r="J22" s="23">
        <f>SUM(J23:J24)</f>
        <v>81045431</v>
      </c>
      <c r="K22" s="28">
        <f>SUM(K23:K24)</f>
        <v>28216378</v>
      </c>
    </row>
    <row r="23" spans="1:13" x14ac:dyDescent="0.2">
      <c r="A23" s="217" t="s">
        <v>165</v>
      </c>
      <c r="B23" s="218"/>
      <c r="C23" s="218"/>
      <c r="D23" s="218"/>
      <c r="E23" s="218"/>
      <c r="F23" s="218"/>
      <c r="G23" s="218"/>
      <c r="H23" s="219"/>
      <c r="I23" s="4">
        <v>125</v>
      </c>
      <c r="J23" s="22">
        <v>53753000</v>
      </c>
      <c r="K23" s="29">
        <v>0</v>
      </c>
    </row>
    <row r="24" spans="1:13" x14ac:dyDescent="0.2">
      <c r="A24" s="217" t="s">
        <v>166</v>
      </c>
      <c r="B24" s="218"/>
      <c r="C24" s="218"/>
      <c r="D24" s="218"/>
      <c r="E24" s="218"/>
      <c r="F24" s="218"/>
      <c r="G24" s="218"/>
      <c r="H24" s="219"/>
      <c r="I24" s="4">
        <v>126</v>
      </c>
      <c r="J24" s="22">
        <v>27292431</v>
      </c>
      <c r="K24" s="29">
        <v>28216378</v>
      </c>
    </row>
    <row r="25" spans="1:13" x14ac:dyDescent="0.2">
      <c r="A25" s="214" t="s">
        <v>167</v>
      </c>
      <c r="B25" s="215"/>
      <c r="C25" s="215"/>
      <c r="D25" s="215"/>
      <c r="E25" s="215"/>
      <c r="F25" s="215"/>
      <c r="G25" s="215"/>
      <c r="H25" s="216"/>
      <c r="I25" s="4">
        <v>127</v>
      </c>
      <c r="J25" s="22">
        <v>12866289</v>
      </c>
      <c r="K25" s="29">
        <v>8342256</v>
      </c>
      <c r="M25" s="137"/>
    </row>
    <row r="26" spans="1:13" x14ac:dyDescent="0.2">
      <c r="A26" s="214" t="s">
        <v>168</v>
      </c>
      <c r="B26" s="215"/>
      <c r="C26" s="215"/>
      <c r="D26" s="215"/>
      <c r="E26" s="215"/>
      <c r="F26" s="215"/>
      <c r="G26" s="215"/>
      <c r="H26" s="216"/>
      <c r="I26" s="4">
        <v>128</v>
      </c>
      <c r="J26" s="22">
        <v>409067353</v>
      </c>
      <c r="K26" s="29">
        <v>64624834</v>
      </c>
    </row>
    <row r="27" spans="1:13" x14ac:dyDescent="0.2">
      <c r="A27" s="214" t="s">
        <v>370</v>
      </c>
      <c r="B27" s="215"/>
      <c r="C27" s="215"/>
      <c r="D27" s="215"/>
      <c r="E27" s="215"/>
      <c r="F27" s="215"/>
      <c r="G27" s="215"/>
      <c r="H27" s="216"/>
      <c r="I27" s="4">
        <v>129</v>
      </c>
      <c r="J27" s="23">
        <f>SUM(J28:J32)</f>
        <v>61379375</v>
      </c>
      <c r="K27" s="28">
        <f>SUM(K28:K32)</f>
        <v>50361230</v>
      </c>
    </row>
    <row r="28" spans="1:13" x14ac:dyDescent="0.2">
      <c r="A28" s="214" t="s">
        <v>169</v>
      </c>
      <c r="B28" s="215"/>
      <c r="C28" s="215"/>
      <c r="D28" s="215"/>
      <c r="E28" s="215"/>
      <c r="F28" s="215"/>
      <c r="G28" s="215"/>
      <c r="H28" s="216"/>
      <c r="I28" s="4">
        <v>130</v>
      </c>
      <c r="J28" s="22"/>
      <c r="K28" s="29">
        <v>0</v>
      </c>
    </row>
    <row r="29" spans="1:13" x14ac:dyDescent="0.2">
      <c r="A29" s="214" t="s">
        <v>81</v>
      </c>
      <c r="B29" s="215"/>
      <c r="C29" s="215"/>
      <c r="D29" s="215"/>
      <c r="E29" s="215"/>
      <c r="F29" s="215"/>
      <c r="G29" s="215"/>
      <c r="H29" s="216"/>
      <c r="I29" s="4">
        <v>131</v>
      </c>
      <c r="J29" s="22">
        <v>61378862</v>
      </c>
      <c r="K29" s="29">
        <v>45212992</v>
      </c>
    </row>
    <row r="30" spans="1:13" x14ac:dyDescent="0.2">
      <c r="A30" s="214" t="s">
        <v>170</v>
      </c>
      <c r="B30" s="215"/>
      <c r="C30" s="215"/>
      <c r="D30" s="215"/>
      <c r="E30" s="215"/>
      <c r="F30" s="215"/>
      <c r="G30" s="215"/>
      <c r="H30" s="216"/>
      <c r="I30" s="4">
        <v>132</v>
      </c>
      <c r="J30" s="22"/>
      <c r="K30" s="29">
        <v>0</v>
      </c>
    </row>
    <row r="31" spans="1:13" x14ac:dyDescent="0.2">
      <c r="A31" s="214" t="s">
        <v>171</v>
      </c>
      <c r="B31" s="215"/>
      <c r="C31" s="215"/>
      <c r="D31" s="215"/>
      <c r="E31" s="215"/>
      <c r="F31" s="215"/>
      <c r="G31" s="215"/>
      <c r="H31" s="216"/>
      <c r="I31" s="4">
        <v>133</v>
      </c>
      <c r="J31" s="22"/>
      <c r="K31" s="29">
        <v>5097263</v>
      </c>
    </row>
    <row r="32" spans="1:13" x14ac:dyDescent="0.2">
      <c r="A32" s="214" t="s">
        <v>172</v>
      </c>
      <c r="B32" s="215"/>
      <c r="C32" s="215"/>
      <c r="D32" s="215"/>
      <c r="E32" s="215"/>
      <c r="F32" s="215"/>
      <c r="G32" s="215"/>
      <c r="H32" s="216"/>
      <c r="I32" s="4">
        <v>134</v>
      </c>
      <c r="J32" s="22">
        <v>513</v>
      </c>
      <c r="K32" s="29">
        <v>50975</v>
      </c>
    </row>
    <row r="33" spans="1:11" x14ac:dyDescent="0.2">
      <c r="A33" s="214" t="s">
        <v>371</v>
      </c>
      <c r="B33" s="215"/>
      <c r="C33" s="215"/>
      <c r="D33" s="215"/>
      <c r="E33" s="215"/>
      <c r="F33" s="215"/>
      <c r="G33" s="215"/>
      <c r="H33" s="216"/>
      <c r="I33" s="4">
        <v>135</v>
      </c>
      <c r="J33" s="23">
        <f>SUM(J34:J37)</f>
        <v>189162895</v>
      </c>
      <c r="K33" s="28">
        <f>SUM(K34:K37)</f>
        <v>175638356</v>
      </c>
    </row>
    <row r="34" spans="1:11" x14ac:dyDescent="0.2">
      <c r="A34" s="214" t="s">
        <v>188</v>
      </c>
      <c r="B34" s="215"/>
      <c r="C34" s="215"/>
      <c r="D34" s="215"/>
      <c r="E34" s="215"/>
      <c r="F34" s="215"/>
      <c r="G34" s="215"/>
      <c r="H34" s="216"/>
      <c r="I34" s="4">
        <v>136</v>
      </c>
      <c r="J34" s="22"/>
      <c r="K34" s="29">
        <v>0</v>
      </c>
    </row>
    <row r="35" spans="1:11" x14ac:dyDescent="0.2">
      <c r="A35" s="214" t="s">
        <v>187</v>
      </c>
      <c r="B35" s="215"/>
      <c r="C35" s="215"/>
      <c r="D35" s="215"/>
      <c r="E35" s="215"/>
      <c r="F35" s="215"/>
      <c r="G35" s="215"/>
      <c r="H35" s="216"/>
      <c r="I35" s="4">
        <v>137</v>
      </c>
      <c r="J35" s="22">
        <v>166260586</v>
      </c>
      <c r="K35" s="29">
        <v>133149319</v>
      </c>
    </row>
    <row r="36" spans="1:11" x14ac:dyDescent="0.2">
      <c r="A36" s="214" t="s">
        <v>189</v>
      </c>
      <c r="B36" s="215"/>
      <c r="C36" s="215"/>
      <c r="D36" s="215"/>
      <c r="E36" s="215"/>
      <c r="F36" s="215"/>
      <c r="G36" s="215"/>
      <c r="H36" s="216"/>
      <c r="I36" s="4">
        <v>138</v>
      </c>
      <c r="J36" s="22">
        <v>22902309</v>
      </c>
      <c r="K36" s="29">
        <v>42489037</v>
      </c>
    </row>
    <row r="37" spans="1:11" x14ac:dyDescent="0.2">
      <c r="A37" s="214" t="s">
        <v>190</v>
      </c>
      <c r="B37" s="215"/>
      <c r="C37" s="215"/>
      <c r="D37" s="215"/>
      <c r="E37" s="215"/>
      <c r="F37" s="215"/>
      <c r="G37" s="215"/>
      <c r="H37" s="216"/>
      <c r="I37" s="4">
        <v>139</v>
      </c>
      <c r="J37" s="22"/>
      <c r="K37" s="29">
        <v>0</v>
      </c>
    </row>
    <row r="38" spans="1:11" x14ac:dyDescent="0.2">
      <c r="A38" s="214" t="s">
        <v>193</v>
      </c>
      <c r="B38" s="215"/>
      <c r="C38" s="215"/>
      <c r="D38" s="215"/>
      <c r="E38" s="215"/>
      <c r="F38" s="215"/>
      <c r="G38" s="215"/>
      <c r="H38" s="216"/>
      <c r="I38" s="4">
        <v>140</v>
      </c>
      <c r="J38" s="22"/>
      <c r="K38" s="29">
        <v>0</v>
      </c>
    </row>
    <row r="39" spans="1:11" x14ac:dyDescent="0.2">
      <c r="A39" s="214" t="s">
        <v>192</v>
      </c>
      <c r="B39" s="215"/>
      <c r="C39" s="215"/>
      <c r="D39" s="215"/>
      <c r="E39" s="215"/>
      <c r="F39" s="215"/>
      <c r="G39" s="215"/>
      <c r="H39" s="216"/>
      <c r="I39" s="4">
        <v>141</v>
      </c>
      <c r="J39" s="22"/>
      <c r="K39" s="29">
        <v>0</v>
      </c>
    </row>
    <row r="40" spans="1:11" x14ac:dyDescent="0.2">
      <c r="A40" s="214" t="s">
        <v>191</v>
      </c>
      <c r="B40" s="215"/>
      <c r="C40" s="215"/>
      <c r="D40" s="215"/>
      <c r="E40" s="215"/>
      <c r="F40" s="215"/>
      <c r="G40" s="215"/>
      <c r="H40" s="216"/>
      <c r="I40" s="4">
        <v>142</v>
      </c>
      <c r="J40" s="23">
        <f>J5+J27+J38</f>
        <v>3820333670</v>
      </c>
      <c r="K40" s="28">
        <f>K5+K27+K38</f>
        <v>3745286903</v>
      </c>
    </row>
    <row r="41" spans="1:11" x14ac:dyDescent="0.2">
      <c r="A41" s="214" t="s">
        <v>372</v>
      </c>
      <c r="B41" s="215"/>
      <c r="C41" s="215"/>
      <c r="D41" s="215"/>
      <c r="E41" s="215"/>
      <c r="F41" s="215"/>
      <c r="G41" s="215"/>
      <c r="H41" s="216"/>
      <c r="I41" s="4">
        <v>143</v>
      </c>
      <c r="J41" s="23">
        <f>J9+J33+J39</f>
        <v>4185669704</v>
      </c>
      <c r="K41" s="28">
        <f>K9+K33+K39</f>
        <v>3635950749</v>
      </c>
    </row>
    <row r="42" spans="1:11" x14ac:dyDescent="0.2">
      <c r="A42" s="214" t="s">
        <v>194</v>
      </c>
      <c r="B42" s="215"/>
      <c r="C42" s="215"/>
      <c r="D42" s="215"/>
      <c r="E42" s="215"/>
      <c r="F42" s="215"/>
      <c r="G42" s="215"/>
      <c r="H42" s="216"/>
      <c r="I42" s="4">
        <v>144</v>
      </c>
      <c r="J42" s="23">
        <f>IF(J40&gt;J41,J40-J41,0)</f>
        <v>0</v>
      </c>
      <c r="K42" s="28">
        <f>IF(K40&gt;K41,K40-K41,0)</f>
        <v>109336154</v>
      </c>
    </row>
    <row r="43" spans="1:11" x14ac:dyDescent="0.2">
      <c r="A43" s="214" t="s">
        <v>60</v>
      </c>
      <c r="B43" s="215"/>
      <c r="C43" s="215"/>
      <c r="D43" s="215"/>
      <c r="E43" s="215"/>
      <c r="F43" s="215"/>
      <c r="G43" s="215"/>
      <c r="H43" s="216"/>
      <c r="I43" s="4">
        <v>145</v>
      </c>
      <c r="J43" s="23">
        <f>IF(J41&gt;J40,J41-J40,0)</f>
        <v>365336034</v>
      </c>
      <c r="K43" s="28">
        <f>IF(K41&gt;K40,K41-K40,0)</f>
        <v>0</v>
      </c>
    </row>
    <row r="44" spans="1:11" x14ac:dyDescent="0.2">
      <c r="A44" s="214" t="s">
        <v>61</v>
      </c>
      <c r="B44" s="215"/>
      <c r="C44" s="215"/>
      <c r="D44" s="215"/>
      <c r="E44" s="215"/>
      <c r="F44" s="215"/>
      <c r="G44" s="215"/>
      <c r="H44" s="216"/>
      <c r="I44" s="4">
        <v>146</v>
      </c>
      <c r="J44" s="22">
        <v>15471106</v>
      </c>
      <c r="K44" s="29">
        <v>25262095</v>
      </c>
    </row>
    <row r="45" spans="1:11" x14ac:dyDescent="0.2">
      <c r="A45" s="214" t="s">
        <v>62</v>
      </c>
      <c r="B45" s="215"/>
      <c r="C45" s="215"/>
      <c r="D45" s="215"/>
      <c r="E45" s="215"/>
      <c r="F45" s="215"/>
      <c r="G45" s="215"/>
      <c r="H45" s="216"/>
      <c r="I45" s="4">
        <v>147</v>
      </c>
      <c r="J45" s="23">
        <f>IF(J42-J43-J44&gt;0,J42-J43-J44,0)</f>
        <v>0</v>
      </c>
      <c r="K45" s="28">
        <f>IF(K42-K43-K44&gt;0,K42-K43-K44,0)</f>
        <v>84074059</v>
      </c>
    </row>
    <row r="46" spans="1:11" x14ac:dyDescent="0.2">
      <c r="A46" s="220" t="s">
        <v>373</v>
      </c>
      <c r="B46" s="221"/>
      <c r="C46" s="221"/>
      <c r="D46" s="221"/>
      <c r="E46" s="221"/>
      <c r="F46" s="221"/>
      <c r="G46" s="221"/>
      <c r="H46" s="222"/>
      <c r="I46" s="7">
        <v>148</v>
      </c>
      <c r="J46" s="24">
        <f>IF(J43+J44-J42&gt;0,J43+J44-J42,0)</f>
        <v>380807140</v>
      </c>
      <c r="K46" s="32">
        <f>IF(K43+K44-K42&gt;0,K43+K44-K42,0)</f>
        <v>0</v>
      </c>
    </row>
    <row r="47" spans="1:11" ht="12.75" customHeight="1" x14ac:dyDescent="0.2">
      <c r="A47" s="223" t="s">
        <v>374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8"/>
    </row>
    <row r="48" spans="1:11" x14ac:dyDescent="0.2">
      <c r="A48" s="211" t="s">
        <v>72</v>
      </c>
      <c r="B48" s="212"/>
      <c r="C48" s="212"/>
      <c r="D48" s="212"/>
      <c r="E48" s="212"/>
      <c r="F48" s="212"/>
      <c r="G48" s="212"/>
      <c r="H48" s="213"/>
      <c r="I48" s="110">
        <v>149</v>
      </c>
      <c r="J48" s="25"/>
      <c r="K48" s="27">
        <v>84235325</v>
      </c>
    </row>
    <row r="49" spans="1:11" x14ac:dyDescent="0.2">
      <c r="A49" s="214" t="s">
        <v>63</v>
      </c>
      <c r="B49" s="215"/>
      <c r="C49" s="215"/>
      <c r="D49" s="215"/>
      <c r="E49" s="215"/>
      <c r="F49" s="215"/>
      <c r="G49" s="215"/>
      <c r="H49" s="216"/>
      <c r="I49" s="4">
        <v>150</v>
      </c>
      <c r="J49" s="22">
        <v>184000</v>
      </c>
      <c r="K49" s="29"/>
    </row>
    <row r="50" spans="1:11" x14ac:dyDescent="0.2">
      <c r="A50" s="214" t="s">
        <v>73</v>
      </c>
      <c r="B50" s="215"/>
      <c r="C50" s="215"/>
      <c r="D50" s="215"/>
      <c r="E50" s="215"/>
      <c r="F50" s="215"/>
      <c r="G50" s="215"/>
      <c r="H50" s="216"/>
      <c r="I50" s="4">
        <v>151</v>
      </c>
      <c r="J50" s="22">
        <v>380991140</v>
      </c>
      <c r="K50" s="29"/>
    </row>
    <row r="51" spans="1:11" x14ac:dyDescent="0.2">
      <c r="A51" s="220" t="s">
        <v>50</v>
      </c>
      <c r="B51" s="221"/>
      <c r="C51" s="221"/>
      <c r="D51" s="221"/>
      <c r="E51" s="221"/>
      <c r="F51" s="221"/>
      <c r="G51" s="221"/>
      <c r="H51" s="222"/>
      <c r="I51" s="7">
        <v>152</v>
      </c>
      <c r="J51" s="26"/>
      <c r="K51" s="31">
        <v>161266</v>
      </c>
    </row>
  </sheetData>
  <protectedRanges>
    <protectedRange sqref="I2:J2 F2:G2" name="Range1_1"/>
  </protectedRanges>
  <mergeCells count="53">
    <mergeCell ref="I2:J2"/>
    <mergeCell ref="A3:H3"/>
    <mergeCell ref="A4:H4"/>
    <mergeCell ref="F2:G2"/>
    <mergeCell ref="A9:H9"/>
    <mergeCell ref="A5:H5"/>
    <mergeCell ref="A6:H6"/>
    <mergeCell ref="A7:H7"/>
    <mergeCell ref="A8:H8"/>
    <mergeCell ref="D2:E2"/>
    <mergeCell ref="A13:H13"/>
    <mergeCell ref="A14:H14"/>
    <mergeCell ref="A15:H15"/>
    <mergeCell ref="A16:H16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30:H30"/>
    <mergeCell ref="A31:H31"/>
    <mergeCell ref="A32:H32"/>
    <mergeCell ref="A25:H25"/>
    <mergeCell ref="A26:H26"/>
    <mergeCell ref="A27:H27"/>
    <mergeCell ref="A28:H28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45:H45"/>
    <mergeCell ref="A46:H46"/>
    <mergeCell ref="A41:H41"/>
    <mergeCell ref="A42:H42"/>
    <mergeCell ref="A51:H51"/>
  </mergeCells>
  <phoneticPr fontId="3" type="noConversion"/>
  <conditionalFormatting sqref="I2 F2">
    <cfRule type="cellIs" dxfId="3" priority="1" stopIfTrue="1" operator="lessThan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1"/>
  <sheetViews>
    <sheetView zoomScaleNormal="100" workbookViewId="0">
      <selection activeCell="A9" sqref="A9:H9"/>
    </sheetView>
  </sheetViews>
  <sheetFormatPr defaultRowHeight="12.75" x14ac:dyDescent="0.2"/>
  <cols>
    <col min="1" max="9" width="9.140625" style="113"/>
    <col min="10" max="10" width="10.140625" style="113" bestFit="1" customWidth="1"/>
    <col min="11" max="11" width="9.5703125" style="113" bestFit="1" customWidth="1"/>
    <col min="12" max="16384" width="9.140625" style="113"/>
  </cols>
  <sheetData>
    <row r="1" spans="1:11" ht="15.75" x14ac:dyDescent="0.2">
      <c r="A1" s="242" t="s">
        <v>227</v>
      </c>
      <c r="B1" s="243"/>
      <c r="C1" s="243"/>
      <c r="D1" s="243"/>
      <c r="E1" s="243"/>
      <c r="F1" s="243"/>
      <c r="G1" s="243"/>
      <c r="H1" s="243"/>
      <c r="I1" s="243"/>
      <c r="J1" s="244"/>
      <c r="K1" s="245"/>
    </row>
    <row r="2" spans="1:11" ht="15.75" customHeight="1" x14ac:dyDescent="0.2">
      <c r="A2" s="99"/>
      <c r="B2" s="111"/>
      <c r="C2" s="258" t="s">
        <v>386</v>
      </c>
      <c r="D2" s="258"/>
      <c r="E2" s="254">
        <v>40179</v>
      </c>
      <c r="F2" s="259"/>
      <c r="G2" s="102" t="s">
        <v>332</v>
      </c>
      <c r="H2" s="254">
        <v>40543</v>
      </c>
      <c r="I2" s="255"/>
      <c r="J2" s="112"/>
      <c r="K2" s="114"/>
    </row>
    <row r="3" spans="1:11" s="118" customFormat="1" ht="24" thickBot="1" x14ac:dyDescent="0.25">
      <c r="A3" s="256" t="s">
        <v>178</v>
      </c>
      <c r="B3" s="256"/>
      <c r="C3" s="256"/>
      <c r="D3" s="256"/>
      <c r="E3" s="256"/>
      <c r="F3" s="256"/>
      <c r="G3" s="256"/>
      <c r="H3" s="256"/>
      <c r="I3" s="116" t="s">
        <v>392</v>
      </c>
      <c r="J3" s="117" t="s">
        <v>52</v>
      </c>
      <c r="K3" s="117" t="s">
        <v>53</v>
      </c>
    </row>
    <row r="4" spans="1:11" s="118" customFormat="1" x14ac:dyDescent="0.2">
      <c r="A4" s="257">
        <v>1</v>
      </c>
      <c r="B4" s="257"/>
      <c r="C4" s="257"/>
      <c r="D4" s="257"/>
      <c r="E4" s="257"/>
      <c r="F4" s="257"/>
      <c r="G4" s="257"/>
      <c r="H4" s="257"/>
      <c r="I4" s="119">
        <v>2</v>
      </c>
      <c r="J4" s="120" t="s">
        <v>104</v>
      </c>
      <c r="K4" s="120" t="s">
        <v>105</v>
      </c>
    </row>
    <row r="5" spans="1:11" s="118" customFormat="1" x14ac:dyDescent="0.2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x14ac:dyDescent="0.2">
      <c r="A6" s="217" t="s">
        <v>246</v>
      </c>
      <c r="B6" s="218"/>
      <c r="C6" s="218"/>
      <c r="D6" s="218"/>
      <c r="E6" s="218"/>
      <c r="F6" s="218"/>
      <c r="G6" s="218"/>
      <c r="H6" s="218"/>
      <c r="I6" s="4">
        <v>1</v>
      </c>
      <c r="J6" s="22">
        <v>-365336034</v>
      </c>
      <c r="K6" s="29">
        <v>109336153</v>
      </c>
    </row>
    <row r="7" spans="1:11" x14ac:dyDescent="0.2">
      <c r="A7" s="217" t="s">
        <v>247</v>
      </c>
      <c r="B7" s="218"/>
      <c r="C7" s="218"/>
      <c r="D7" s="218"/>
      <c r="E7" s="218"/>
      <c r="F7" s="218"/>
      <c r="G7" s="218"/>
      <c r="H7" s="218"/>
      <c r="I7" s="4">
        <v>2</v>
      </c>
      <c r="J7" s="22">
        <v>156537316</v>
      </c>
      <c r="K7" s="29">
        <v>155291996</v>
      </c>
    </row>
    <row r="8" spans="1:11" x14ac:dyDescent="0.2">
      <c r="A8" s="217" t="s">
        <v>248</v>
      </c>
      <c r="B8" s="218"/>
      <c r="C8" s="218"/>
      <c r="D8" s="218"/>
      <c r="E8" s="218"/>
      <c r="F8" s="218"/>
      <c r="G8" s="218"/>
      <c r="H8" s="218"/>
      <c r="I8" s="4">
        <v>3</v>
      </c>
      <c r="J8" s="22"/>
      <c r="K8" s="29"/>
    </row>
    <row r="9" spans="1:11" x14ac:dyDescent="0.2">
      <c r="A9" s="217" t="s">
        <v>249</v>
      </c>
      <c r="B9" s="218"/>
      <c r="C9" s="218"/>
      <c r="D9" s="218"/>
      <c r="E9" s="218"/>
      <c r="F9" s="218"/>
      <c r="G9" s="218"/>
      <c r="H9" s="218"/>
      <c r="I9" s="4">
        <v>4</v>
      </c>
      <c r="J9" s="22">
        <v>92992000</v>
      </c>
      <c r="K9" s="29">
        <v>84719991</v>
      </c>
    </row>
    <row r="10" spans="1:11" x14ac:dyDescent="0.2">
      <c r="A10" s="217" t="s">
        <v>250</v>
      </c>
      <c r="B10" s="218"/>
      <c r="C10" s="218"/>
      <c r="D10" s="218"/>
      <c r="E10" s="218"/>
      <c r="F10" s="218"/>
      <c r="G10" s="218"/>
      <c r="H10" s="218"/>
      <c r="I10" s="4">
        <v>5</v>
      </c>
      <c r="J10" s="22"/>
      <c r="K10" s="29"/>
    </row>
    <row r="11" spans="1:11" x14ac:dyDescent="0.2">
      <c r="A11" s="217" t="s">
        <v>251</v>
      </c>
      <c r="B11" s="218"/>
      <c r="C11" s="218"/>
      <c r="D11" s="218"/>
      <c r="E11" s="218"/>
      <c r="F11" s="218"/>
      <c r="G11" s="218"/>
      <c r="H11" s="218"/>
      <c r="I11" s="4">
        <v>6</v>
      </c>
      <c r="J11" s="22">
        <v>478069405</v>
      </c>
      <c r="K11" s="29">
        <v>100653200</v>
      </c>
    </row>
    <row r="12" spans="1:11" x14ac:dyDescent="0.2">
      <c r="A12" s="214" t="s">
        <v>83</v>
      </c>
      <c r="B12" s="215"/>
      <c r="C12" s="215"/>
      <c r="D12" s="215"/>
      <c r="E12" s="215"/>
      <c r="F12" s="215"/>
      <c r="G12" s="215"/>
      <c r="H12" s="215"/>
      <c r="I12" s="4">
        <v>7</v>
      </c>
      <c r="J12" s="23">
        <v>362262687</v>
      </c>
      <c r="K12" s="28">
        <f>SUM(K6:K11)</f>
        <v>450001340</v>
      </c>
    </row>
    <row r="13" spans="1:11" x14ac:dyDescent="0.2">
      <c r="A13" s="217" t="s">
        <v>252</v>
      </c>
      <c r="B13" s="218"/>
      <c r="C13" s="218"/>
      <c r="D13" s="218"/>
      <c r="E13" s="218"/>
      <c r="F13" s="218"/>
      <c r="G13" s="218"/>
      <c r="H13" s="218"/>
      <c r="I13" s="4">
        <v>8</v>
      </c>
      <c r="J13" s="22">
        <v>130739000</v>
      </c>
      <c r="K13" s="29">
        <v>158242569</v>
      </c>
    </row>
    <row r="14" spans="1:11" x14ac:dyDescent="0.2">
      <c r="A14" s="217" t="s">
        <v>253</v>
      </c>
      <c r="B14" s="218"/>
      <c r="C14" s="218"/>
      <c r="D14" s="218"/>
      <c r="E14" s="218"/>
      <c r="F14" s="218"/>
      <c r="G14" s="218"/>
      <c r="H14" s="218"/>
      <c r="I14" s="4">
        <v>9</v>
      </c>
      <c r="J14" s="22"/>
      <c r="K14" s="29"/>
    </row>
    <row r="15" spans="1:11" x14ac:dyDescent="0.2">
      <c r="A15" s="217" t="s">
        <v>254</v>
      </c>
      <c r="B15" s="218"/>
      <c r="C15" s="218"/>
      <c r="D15" s="218"/>
      <c r="E15" s="218"/>
      <c r="F15" s="218"/>
      <c r="G15" s="218"/>
      <c r="H15" s="218"/>
      <c r="I15" s="4">
        <v>10</v>
      </c>
      <c r="J15" s="22">
        <v>15210000</v>
      </c>
      <c r="K15" s="29">
        <v>49942000</v>
      </c>
    </row>
    <row r="16" spans="1:11" x14ac:dyDescent="0.2">
      <c r="A16" s="217" t="s">
        <v>255</v>
      </c>
      <c r="B16" s="218"/>
      <c r="C16" s="218"/>
      <c r="D16" s="218"/>
      <c r="E16" s="218"/>
      <c r="F16" s="218"/>
      <c r="G16" s="218"/>
      <c r="H16" s="218"/>
      <c r="I16" s="4">
        <v>11</v>
      </c>
      <c r="J16" s="22">
        <v>44067000</v>
      </c>
      <c r="K16" s="29">
        <v>45049000</v>
      </c>
    </row>
    <row r="17" spans="1:11" x14ac:dyDescent="0.2">
      <c r="A17" s="214" t="s">
        <v>84</v>
      </c>
      <c r="B17" s="215"/>
      <c r="C17" s="215"/>
      <c r="D17" s="215"/>
      <c r="E17" s="215"/>
      <c r="F17" s="215"/>
      <c r="G17" s="215"/>
      <c r="H17" s="215"/>
      <c r="I17" s="4">
        <v>12</v>
      </c>
      <c r="J17" s="23">
        <f>SUM(J13:J16)</f>
        <v>190016000</v>
      </c>
      <c r="K17" s="28">
        <f>SUM(K13:K16)</f>
        <v>253233569</v>
      </c>
    </row>
    <row r="18" spans="1:11" x14ac:dyDescent="0.2">
      <c r="A18" s="214" t="s">
        <v>242</v>
      </c>
      <c r="B18" s="215"/>
      <c r="C18" s="215"/>
      <c r="D18" s="215"/>
      <c r="E18" s="215"/>
      <c r="F18" s="215"/>
      <c r="G18" s="215"/>
      <c r="H18" s="215"/>
      <c r="I18" s="4">
        <v>13</v>
      </c>
      <c r="J18" s="23">
        <f>IF(J12&gt;J17,J12-J17,0)</f>
        <v>172246687</v>
      </c>
      <c r="K18" s="28">
        <f>IF(K12&gt;K17,K12-K17,0)</f>
        <v>196767771</v>
      </c>
    </row>
    <row r="19" spans="1:11" x14ac:dyDescent="0.2">
      <c r="A19" s="214" t="s">
        <v>243</v>
      </c>
      <c r="B19" s="215"/>
      <c r="C19" s="215"/>
      <c r="D19" s="215"/>
      <c r="E19" s="215"/>
      <c r="F19" s="215"/>
      <c r="G19" s="215"/>
      <c r="H19" s="215"/>
      <c r="I19" s="4">
        <v>14</v>
      </c>
      <c r="J19" s="23">
        <f>IF(J17&gt;J12,J17-J12,0)</f>
        <v>0</v>
      </c>
      <c r="K19" s="28">
        <f>IF(K17&gt;K12,K17-K12,0)</f>
        <v>0</v>
      </c>
    </row>
    <row r="20" spans="1:11" s="118" customFormat="1" x14ac:dyDescent="0.2">
      <c r="A20" s="246" t="s">
        <v>85</v>
      </c>
      <c r="B20" s="247"/>
      <c r="C20" s="247"/>
      <c r="D20" s="247"/>
      <c r="E20" s="247"/>
      <c r="F20" s="247"/>
      <c r="G20" s="247"/>
      <c r="H20" s="247"/>
      <c r="I20" s="248"/>
      <c r="J20" s="248"/>
      <c r="K20" s="249"/>
    </row>
    <row r="21" spans="1:11" x14ac:dyDescent="0.2">
      <c r="A21" s="217" t="s">
        <v>106</v>
      </c>
      <c r="B21" s="218"/>
      <c r="C21" s="218"/>
      <c r="D21" s="218"/>
      <c r="E21" s="218"/>
      <c r="F21" s="218"/>
      <c r="G21" s="218"/>
      <c r="H21" s="218"/>
      <c r="I21" s="4">
        <v>15</v>
      </c>
      <c r="J21" s="22">
        <v>15695000</v>
      </c>
      <c r="K21" s="29">
        <v>10446000</v>
      </c>
    </row>
    <row r="22" spans="1:11" x14ac:dyDescent="0.2">
      <c r="A22" s="217" t="s">
        <v>107</v>
      </c>
      <c r="B22" s="218"/>
      <c r="C22" s="218"/>
      <c r="D22" s="218"/>
      <c r="E22" s="218"/>
      <c r="F22" s="218"/>
      <c r="G22" s="218"/>
      <c r="H22" s="218"/>
      <c r="I22" s="4">
        <v>16</v>
      </c>
      <c r="J22" s="22">
        <v>4088000</v>
      </c>
      <c r="K22" s="29">
        <v>75176000</v>
      </c>
    </row>
    <row r="23" spans="1:11" x14ac:dyDescent="0.2">
      <c r="A23" s="217" t="s">
        <v>108</v>
      </c>
      <c r="B23" s="218"/>
      <c r="C23" s="218"/>
      <c r="D23" s="218"/>
      <c r="E23" s="218"/>
      <c r="F23" s="218"/>
      <c r="G23" s="218"/>
      <c r="H23" s="218"/>
      <c r="I23" s="4">
        <v>17</v>
      </c>
      <c r="J23" s="22">
        <v>10966000</v>
      </c>
      <c r="K23" s="29">
        <v>9191000</v>
      </c>
    </row>
    <row r="24" spans="1:11" x14ac:dyDescent="0.2">
      <c r="A24" s="217" t="s">
        <v>109</v>
      </c>
      <c r="B24" s="218"/>
      <c r="C24" s="218"/>
      <c r="D24" s="218"/>
      <c r="E24" s="218"/>
      <c r="F24" s="218"/>
      <c r="G24" s="218"/>
      <c r="H24" s="218"/>
      <c r="I24" s="4">
        <v>18</v>
      </c>
      <c r="J24" s="22"/>
      <c r="K24" s="29"/>
    </row>
    <row r="25" spans="1:11" x14ac:dyDescent="0.2">
      <c r="A25" s="217" t="s">
        <v>110</v>
      </c>
      <c r="B25" s="218"/>
      <c r="C25" s="218"/>
      <c r="D25" s="218"/>
      <c r="E25" s="218"/>
      <c r="F25" s="218"/>
      <c r="G25" s="218"/>
      <c r="H25" s="218"/>
      <c r="I25" s="4">
        <v>19</v>
      </c>
      <c r="J25" s="22">
        <v>186279000</v>
      </c>
      <c r="K25" s="29">
        <v>3080000</v>
      </c>
    </row>
    <row r="26" spans="1:11" x14ac:dyDescent="0.2">
      <c r="A26" s="214" t="s">
        <v>231</v>
      </c>
      <c r="B26" s="215"/>
      <c r="C26" s="215"/>
      <c r="D26" s="215"/>
      <c r="E26" s="215"/>
      <c r="F26" s="215"/>
      <c r="G26" s="215"/>
      <c r="H26" s="215"/>
      <c r="I26" s="4">
        <v>20</v>
      </c>
      <c r="J26" s="23">
        <f>SUM(J21:J25)</f>
        <v>217028000</v>
      </c>
      <c r="K26" s="28">
        <f>SUM(K21:K25)</f>
        <v>97893000</v>
      </c>
    </row>
    <row r="27" spans="1:11" x14ac:dyDescent="0.2">
      <c r="A27" s="217" t="s">
        <v>111</v>
      </c>
      <c r="B27" s="218"/>
      <c r="C27" s="218"/>
      <c r="D27" s="218"/>
      <c r="E27" s="218"/>
      <c r="F27" s="218"/>
      <c r="G27" s="218"/>
      <c r="H27" s="218"/>
      <c r="I27" s="4">
        <v>21</v>
      </c>
      <c r="J27" s="22">
        <v>141791000</v>
      </c>
      <c r="K27" s="29">
        <v>91068000</v>
      </c>
    </row>
    <row r="28" spans="1:11" x14ac:dyDescent="0.2">
      <c r="A28" s="217" t="s">
        <v>112</v>
      </c>
      <c r="B28" s="218"/>
      <c r="C28" s="218"/>
      <c r="D28" s="218"/>
      <c r="E28" s="218"/>
      <c r="F28" s="218"/>
      <c r="G28" s="218"/>
      <c r="H28" s="218"/>
      <c r="I28" s="4">
        <v>22</v>
      </c>
      <c r="J28" s="22">
        <v>10209000</v>
      </c>
      <c r="K28" s="29">
        <v>68299600</v>
      </c>
    </row>
    <row r="29" spans="1:11" x14ac:dyDescent="0.2">
      <c r="A29" s="217" t="s">
        <v>113</v>
      </c>
      <c r="B29" s="218"/>
      <c r="C29" s="218"/>
      <c r="D29" s="218"/>
      <c r="E29" s="218"/>
      <c r="F29" s="218"/>
      <c r="G29" s="218"/>
      <c r="H29" s="218"/>
      <c r="I29" s="4">
        <v>23</v>
      </c>
      <c r="J29" s="22">
        <v>313211000</v>
      </c>
      <c r="K29" s="29">
        <v>2417000</v>
      </c>
    </row>
    <row r="30" spans="1:11" x14ac:dyDescent="0.2">
      <c r="A30" s="214" t="s">
        <v>33</v>
      </c>
      <c r="B30" s="215"/>
      <c r="C30" s="215"/>
      <c r="D30" s="215"/>
      <c r="E30" s="215"/>
      <c r="F30" s="215"/>
      <c r="G30" s="215"/>
      <c r="H30" s="215"/>
      <c r="I30" s="4">
        <v>24</v>
      </c>
      <c r="J30" s="23">
        <f>SUM(J27:J29)</f>
        <v>465211000</v>
      </c>
      <c r="K30" s="28">
        <f>SUM(K27:K29)</f>
        <v>161784600</v>
      </c>
    </row>
    <row r="31" spans="1:11" x14ac:dyDescent="0.2">
      <c r="A31" s="214" t="s">
        <v>244</v>
      </c>
      <c r="B31" s="215"/>
      <c r="C31" s="215"/>
      <c r="D31" s="215"/>
      <c r="E31" s="215"/>
      <c r="F31" s="215"/>
      <c r="G31" s="215"/>
      <c r="H31" s="215"/>
      <c r="I31" s="4">
        <v>25</v>
      </c>
      <c r="J31" s="23">
        <f>IF(J26&gt;J30,J26-J30,0)</f>
        <v>0</v>
      </c>
      <c r="K31" s="28">
        <f>IF(K26&gt;K30,K26-K30,0)</f>
        <v>0</v>
      </c>
    </row>
    <row r="32" spans="1:11" x14ac:dyDescent="0.2">
      <c r="A32" s="214" t="s">
        <v>245</v>
      </c>
      <c r="B32" s="215"/>
      <c r="C32" s="215"/>
      <c r="D32" s="215"/>
      <c r="E32" s="215"/>
      <c r="F32" s="215"/>
      <c r="G32" s="215"/>
      <c r="H32" s="215"/>
      <c r="I32" s="4">
        <v>26</v>
      </c>
      <c r="J32" s="23">
        <f>IF(J30&gt;J26,J30-J26,0)</f>
        <v>248183000</v>
      </c>
      <c r="K32" s="28">
        <f>IF(K30&gt;K26,K30-K26,0)</f>
        <v>63891600</v>
      </c>
    </row>
    <row r="33" spans="1:11" s="118" customFormat="1" x14ac:dyDescent="0.2">
      <c r="A33" s="246" t="s">
        <v>86</v>
      </c>
      <c r="B33" s="247"/>
      <c r="C33" s="247"/>
      <c r="D33" s="247"/>
      <c r="E33" s="247"/>
      <c r="F33" s="247"/>
      <c r="G33" s="247"/>
      <c r="H33" s="247"/>
      <c r="I33" s="248"/>
      <c r="J33" s="248"/>
      <c r="K33" s="249"/>
    </row>
    <row r="34" spans="1:11" x14ac:dyDescent="0.2">
      <c r="A34" s="217" t="s">
        <v>233</v>
      </c>
      <c r="B34" s="218"/>
      <c r="C34" s="218"/>
      <c r="D34" s="218"/>
      <c r="E34" s="218"/>
      <c r="F34" s="218"/>
      <c r="G34" s="218"/>
      <c r="H34" s="218"/>
      <c r="I34" s="4">
        <v>27</v>
      </c>
      <c r="J34" s="22"/>
      <c r="K34" s="29"/>
    </row>
    <row r="35" spans="1:11" x14ac:dyDescent="0.2">
      <c r="A35" s="217" t="s">
        <v>234</v>
      </c>
      <c r="B35" s="218"/>
      <c r="C35" s="218"/>
      <c r="D35" s="218"/>
      <c r="E35" s="218"/>
      <c r="F35" s="218"/>
      <c r="G35" s="218"/>
      <c r="H35" s="218"/>
      <c r="I35" s="4">
        <v>28</v>
      </c>
      <c r="J35" s="22">
        <v>633415000</v>
      </c>
      <c r="K35" s="29">
        <v>758899400</v>
      </c>
    </row>
    <row r="36" spans="1:11" x14ac:dyDescent="0.2">
      <c r="A36" s="217" t="s">
        <v>235</v>
      </c>
      <c r="B36" s="218"/>
      <c r="C36" s="218"/>
      <c r="D36" s="218"/>
      <c r="E36" s="218"/>
      <c r="F36" s="218"/>
      <c r="G36" s="218"/>
      <c r="H36" s="218"/>
      <c r="I36" s="4">
        <v>29</v>
      </c>
      <c r="J36" s="22"/>
      <c r="K36" s="29"/>
    </row>
    <row r="37" spans="1:11" x14ac:dyDescent="0.2">
      <c r="A37" s="214" t="s">
        <v>158</v>
      </c>
      <c r="B37" s="215"/>
      <c r="C37" s="215"/>
      <c r="D37" s="215"/>
      <c r="E37" s="215"/>
      <c r="F37" s="215"/>
      <c r="G37" s="215"/>
      <c r="H37" s="215"/>
      <c r="I37" s="4">
        <v>30</v>
      </c>
      <c r="J37" s="23">
        <f>SUM(J34:J36)</f>
        <v>633415000</v>
      </c>
      <c r="K37" s="28">
        <f>SUM(K34:K36)</f>
        <v>758899400</v>
      </c>
    </row>
    <row r="38" spans="1:11" x14ac:dyDescent="0.2">
      <c r="A38" s="217" t="s">
        <v>236</v>
      </c>
      <c r="B38" s="218"/>
      <c r="C38" s="218"/>
      <c r="D38" s="218"/>
      <c r="E38" s="218"/>
      <c r="F38" s="218"/>
      <c r="G38" s="218"/>
      <c r="H38" s="218"/>
      <c r="I38" s="4">
        <v>31</v>
      </c>
      <c r="J38" s="22">
        <v>825067000</v>
      </c>
      <c r="K38" s="29">
        <v>884682000</v>
      </c>
    </row>
    <row r="39" spans="1:11" x14ac:dyDescent="0.2">
      <c r="A39" s="217" t="s">
        <v>237</v>
      </c>
      <c r="B39" s="218"/>
      <c r="C39" s="218"/>
      <c r="D39" s="218"/>
      <c r="E39" s="218"/>
      <c r="F39" s="218"/>
      <c r="G39" s="218"/>
      <c r="H39" s="218"/>
      <c r="I39" s="4">
        <v>32</v>
      </c>
      <c r="J39" s="22"/>
      <c r="K39" s="29"/>
    </row>
    <row r="40" spans="1:11" x14ac:dyDescent="0.2">
      <c r="A40" s="217" t="s">
        <v>238</v>
      </c>
      <c r="B40" s="218"/>
      <c r="C40" s="218"/>
      <c r="D40" s="218"/>
      <c r="E40" s="218"/>
      <c r="F40" s="218"/>
      <c r="G40" s="218"/>
      <c r="H40" s="218"/>
      <c r="I40" s="4">
        <v>33</v>
      </c>
      <c r="J40" s="22"/>
      <c r="K40" s="29"/>
    </row>
    <row r="41" spans="1:11" x14ac:dyDescent="0.2">
      <c r="A41" s="217" t="s">
        <v>239</v>
      </c>
      <c r="B41" s="218"/>
      <c r="C41" s="218"/>
      <c r="D41" s="218"/>
      <c r="E41" s="218"/>
      <c r="F41" s="218"/>
      <c r="G41" s="218"/>
      <c r="H41" s="218"/>
      <c r="I41" s="4">
        <v>34</v>
      </c>
      <c r="J41" s="22">
        <v>6390000</v>
      </c>
      <c r="K41" s="29"/>
    </row>
    <row r="42" spans="1:11" x14ac:dyDescent="0.2">
      <c r="A42" s="217" t="s">
        <v>240</v>
      </c>
      <c r="B42" s="218"/>
      <c r="C42" s="218"/>
      <c r="D42" s="218"/>
      <c r="E42" s="218"/>
      <c r="F42" s="218"/>
      <c r="G42" s="218"/>
      <c r="H42" s="218"/>
      <c r="I42" s="4">
        <v>35</v>
      </c>
      <c r="J42" s="22"/>
      <c r="K42" s="29"/>
    </row>
    <row r="43" spans="1:11" x14ac:dyDescent="0.2">
      <c r="A43" s="214" t="s">
        <v>159</v>
      </c>
      <c r="B43" s="215"/>
      <c r="C43" s="215"/>
      <c r="D43" s="215"/>
      <c r="E43" s="215"/>
      <c r="F43" s="215"/>
      <c r="G43" s="215"/>
      <c r="H43" s="215"/>
      <c r="I43" s="4">
        <v>36</v>
      </c>
      <c r="J43" s="23">
        <f>SUM(J38:J42)</f>
        <v>831457000</v>
      </c>
      <c r="K43" s="28">
        <f>SUM(K38:K42)</f>
        <v>884682000</v>
      </c>
    </row>
    <row r="44" spans="1:11" x14ac:dyDescent="0.2">
      <c r="A44" s="214" t="s">
        <v>114</v>
      </c>
      <c r="B44" s="215"/>
      <c r="C44" s="215"/>
      <c r="D44" s="215"/>
      <c r="E44" s="215"/>
      <c r="F44" s="215"/>
      <c r="G44" s="215"/>
      <c r="H44" s="215"/>
      <c r="I44" s="4">
        <v>37</v>
      </c>
      <c r="J44" s="23">
        <f>IF(J37&gt;J43,J37-J43,0)</f>
        <v>0</v>
      </c>
      <c r="K44" s="28">
        <f>IF(K37&gt;K43,K37-K43,0)</f>
        <v>0</v>
      </c>
    </row>
    <row r="45" spans="1:11" x14ac:dyDescent="0.2">
      <c r="A45" s="214" t="s">
        <v>115</v>
      </c>
      <c r="B45" s="215"/>
      <c r="C45" s="215"/>
      <c r="D45" s="215"/>
      <c r="E45" s="215"/>
      <c r="F45" s="215"/>
      <c r="G45" s="215"/>
      <c r="H45" s="215"/>
      <c r="I45" s="4">
        <v>38</v>
      </c>
      <c r="J45" s="23">
        <f>IF(J43&gt;J37,J43-J37,0)</f>
        <v>198042000</v>
      </c>
      <c r="K45" s="28">
        <f>IF(K43&gt;K37,K43-K37,0)</f>
        <v>125782600</v>
      </c>
    </row>
    <row r="46" spans="1:11" x14ac:dyDescent="0.2">
      <c r="A46" s="217" t="s">
        <v>160</v>
      </c>
      <c r="B46" s="218"/>
      <c r="C46" s="218"/>
      <c r="D46" s="218"/>
      <c r="E46" s="218"/>
      <c r="F46" s="218"/>
      <c r="G46" s="218"/>
      <c r="H46" s="218"/>
      <c r="I46" s="4">
        <v>39</v>
      </c>
      <c r="J46" s="23">
        <f>IF(J18-J19+J31-J32+J44-J45&gt;0,J18-J19+J31-J32+J44-J45,0)</f>
        <v>0</v>
      </c>
      <c r="K46" s="28">
        <f>IF(K18-K19+K31-K32+K44-K45&gt;0,K18-K19+K31-K32+K44-K45,0)</f>
        <v>7093571</v>
      </c>
    </row>
    <row r="47" spans="1:11" x14ac:dyDescent="0.2">
      <c r="A47" s="217" t="s">
        <v>161</v>
      </c>
      <c r="B47" s="218"/>
      <c r="C47" s="218"/>
      <c r="D47" s="218"/>
      <c r="E47" s="218"/>
      <c r="F47" s="218"/>
      <c r="G47" s="218"/>
      <c r="H47" s="218"/>
      <c r="I47" s="4">
        <v>40</v>
      </c>
      <c r="J47" s="23">
        <f>IF(J19-J18+J32-J31+J45-J44&gt;0,J19-J18+J32-J31+J45-J44,0)</f>
        <v>273978313</v>
      </c>
      <c r="K47" s="28">
        <f>IF(K19-K18+K32-K31+K45-K44&gt;0,K19-K18+K32-K31+K45-K44,0)</f>
        <v>0</v>
      </c>
    </row>
    <row r="48" spans="1:11" x14ac:dyDescent="0.2">
      <c r="A48" s="217" t="s">
        <v>87</v>
      </c>
      <c r="B48" s="218"/>
      <c r="C48" s="218"/>
      <c r="D48" s="218"/>
      <c r="E48" s="218"/>
      <c r="F48" s="218"/>
      <c r="G48" s="218"/>
      <c r="H48" s="218"/>
      <c r="I48" s="4">
        <v>41</v>
      </c>
      <c r="J48" s="22">
        <v>419248201</v>
      </c>
      <c r="K48" s="29">
        <v>145269888</v>
      </c>
    </row>
    <row r="49" spans="1:11" x14ac:dyDescent="0.2">
      <c r="A49" s="217" t="s">
        <v>224</v>
      </c>
      <c r="B49" s="218"/>
      <c r="C49" s="218"/>
      <c r="D49" s="218"/>
      <c r="E49" s="218"/>
      <c r="F49" s="218"/>
      <c r="G49" s="218"/>
      <c r="H49" s="218"/>
      <c r="I49" s="4">
        <v>42</v>
      </c>
      <c r="J49" s="22"/>
      <c r="K49" s="29">
        <v>7093571</v>
      </c>
    </row>
    <row r="50" spans="1:11" x14ac:dyDescent="0.2">
      <c r="A50" s="217" t="s">
        <v>225</v>
      </c>
      <c r="B50" s="218"/>
      <c r="C50" s="218"/>
      <c r="D50" s="218"/>
      <c r="E50" s="218"/>
      <c r="F50" s="218"/>
      <c r="G50" s="218"/>
      <c r="H50" s="218"/>
      <c r="I50" s="4">
        <v>43</v>
      </c>
      <c r="J50" s="22">
        <v>273978313</v>
      </c>
      <c r="K50" s="29"/>
    </row>
    <row r="51" spans="1:11" x14ac:dyDescent="0.2">
      <c r="A51" s="228" t="s">
        <v>226</v>
      </c>
      <c r="B51" s="229"/>
      <c r="C51" s="229"/>
      <c r="D51" s="229"/>
      <c r="E51" s="229"/>
      <c r="F51" s="229"/>
      <c r="G51" s="229"/>
      <c r="H51" s="229"/>
      <c r="I51" s="7">
        <v>44</v>
      </c>
      <c r="J51" s="24">
        <f>J48+J49-J50</f>
        <v>145269888</v>
      </c>
      <c r="K51" s="32">
        <f>K48+K49-K50</f>
        <v>152363459</v>
      </c>
    </row>
  </sheetData>
  <protectedRanges>
    <protectedRange sqref="H2:I2 E2:F2" name="Range1"/>
  </protectedRanges>
  <mergeCells count="53">
    <mergeCell ref="A9:H9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13:H13"/>
    <mergeCell ref="A14:H14"/>
    <mergeCell ref="A15:H15"/>
    <mergeCell ref="A16:H16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K20"/>
    <mergeCell ref="A30:H30"/>
    <mergeCell ref="A31:H31"/>
    <mergeCell ref="A32:H32"/>
    <mergeCell ref="A25:H25"/>
    <mergeCell ref="A26:H26"/>
    <mergeCell ref="A27:H27"/>
    <mergeCell ref="A28:H28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45:H45"/>
    <mergeCell ref="A46:H46"/>
    <mergeCell ref="A41:H41"/>
    <mergeCell ref="A42:H42"/>
    <mergeCell ref="A51:H51"/>
  </mergeCells>
  <phoneticPr fontId="3" type="noConversion"/>
  <conditionalFormatting sqref="H2 E2">
    <cfRule type="cellIs" dxfId="2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workbookViewId="0">
      <selection activeCell="H9" sqref="H9"/>
    </sheetView>
  </sheetViews>
  <sheetFormatPr defaultRowHeight="12.75" x14ac:dyDescent="0.2"/>
  <cols>
    <col min="1" max="16384" width="9.140625" style="118"/>
  </cols>
  <sheetData>
    <row r="1" spans="1:11" s="113" customFormat="1" ht="16.5" customHeight="1" x14ac:dyDescent="0.2">
      <c r="A1" s="242" t="s">
        <v>274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s="113" customFormat="1" ht="16.5" customHeight="1" x14ac:dyDescent="0.2">
      <c r="A2" s="99"/>
      <c r="B2" s="111"/>
      <c r="C2" s="271" t="s">
        <v>386</v>
      </c>
      <c r="D2" s="272"/>
      <c r="E2" s="270"/>
      <c r="F2" s="255"/>
      <c r="G2" s="102" t="s">
        <v>332</v>
      </c>
      <c r="H2" s="270"/>
      <c r="I2" s="255"/>
      <c r="J2" s="112"/>
      <c r="K2" s="114"/>
    </row>
    <row r="3" spans="1:11" ht="24" thickBot="1" x14ac:dyDescent="0.25">
      <c r="A3" s="256" t="s">
        <v>178</v>
      </c>
      <c r="B3" s="256"/>
      <c r="C3" s="256"/>
      <c r="D3" s="256"/>
      <c r="E3" s="256"/>
      <c r="F3" s="256"/>
      <c r="G3" s="256"/>
      <c r="H3" s="256"/>
      <c r="I3" s="115" t="s">
        <v>392</v>
      </c>
      <c r="J3" s="129" t="s">
        <v>52</v>
      </c>
      <c r="K3" s="129" t="s">
        <v>53</v>
      </c>
    </row>
    <row r="4" spans="1:11" x14ac:dyDescent="0.2">
      <c r="A4" s="257">
        <v>1</v>
      </c>
      <c r="B4" s="257"/>
      <c r="C4" s="257"/>
      <c r="D4" s="257"/>
      <c r="E4" s="257"/>
      <c r="F4" s="257"/>
      <c r="G4" s="257"/>
      <c r="H4" s="257"/>
      <c r="I4" s="119">
        <v>2</v>
      </c>
      <c r="J4" s="120" t="s">
        <v>104</v>
      </c>
      <c r="K4" s="120" t="s">
        <v>105</v>
      </c>
    </row>
    <row r="5" spans="1:11" x14ac:dyDescent="0.2">
      <c r="A5" s="250" t="s">
        <v>82</v>
      </c>
      <c r="B5" s="251"/>
      <c r="C5" s="251"/>
      <c r="D5" s="251"/>
      <c r="E5" s="251"/>
      <c r="F5" s="251"/>
      <c r="G5" s="251"/>
      <c r="H5" s="251"/>
      <c r="I5" s="252"/>
      <c r="J5" s="252"/>
      <c r="K5" s="253"/>
    </row>
    <row r="6" spans="1:11" s="113" customFormat="1" x14ac:dyDescent="0.2">
      <c r="A6" s="264" t="s">
        <v>276</v>
      </c>
      <c r="B6" s="265"/>
      <c r="C6" s="265"/>
      <c r="D6" s="265"/>
      <c r="E6" s="265"/>
      <c r="F6" s="265"/>
      <c r="G6" s="265"/>
      <c r="H6" s="265"/>
      <c r="I6" s="121">
        <v>1</v>
      </c>
      <c r="J6" s="122"/>
      <c r="K6" s="123"/>
    </row>
    <row r="7" spans="1:11" s="113" customFormat="1" x14ac:dyDescent="0.2">
      <c r="A7" s="264" t="s">
        <v>277</v>
      </c>
      <c r="B7" s="265"/>
      <c r="C7" s="265"/>
      <c r="D7" s="265"/>
      <c r="E7" s="265"/>
      <c r="F7" s="265"/>
      <c r="G7" s="265"/>
      <c r="H7" s="265"/>
      <c r="I7" s="121">
        <v>2</v>
      </c>
      <c r="J7" s="122"/>
      <c r="K7" s="123"/>
    </row>
    <row r="8" spans="1:11" s="113" customFormat="1" x14ac:dyDescent="0.2">
      <c r="A8" s="264" t="s">
        <v>278</v>
      </c>
      <c r="B8" s="265"/>
      <c r="C8" s="265"/>
      <c r="D8" s="265"/>
      <c r="E8" s="265"/>
      <c r="F8" s="265"/>
      <c r="G8" s="265"/>
      <c r="H8" s="265"/>
      <c r="I8" s="121">
        <v>3</v>
      </c>
      <c r="J8" s="122"/>
      <c r="K8" s="123"/>
    </row>
    <row r="9" spans="1:11" s="113" customFormat="1" x14ac:dyDescent="0.2">
      <c r="A9" s="264" t="s">
        <v>279</v>
      </c>
      <c r="B9" s="265"/>
      <c r="C9" s="265"/>
      <c r="D9" s="265"/>
      <c r="E9" s="265"/>
      <c r="F9" s="265"/>
      <c r="G9" s="265"/>
      <c r="H9" s="265"/>
      <c r="I9" s="121">
        <v>4</v>
      </c>
      <c r="J9" s="122"/>
      <c r="K9" s="123"/>
    </row>
    <row r="10" spans="1:11" s="113" customFormat="1" x14ac:dyDescent="0.2">
      <c r="A10" s="264" t="s">
        <v>280</v>
      </c>
      <c r="B10" s="265"/>
      <c r="C10" s="265"/>
      <c r="D10" s="265"/>
      <c r="E10" s="265"/>
      <c r="F10" s="265"/>
      <c r="G10" s="265"/>
      <c r="H10" s="265"/>
      <c r="I10" s="121">
        <v>5</v>
      </c>
      <c r="J10" s="122"/>
      <c r="K10" s="123"/>
    </row>
    <row r="11" spans="1:11" s="113" customFormat="1" x14ac:dyDescent="0.2">
      <c r="A11" s="260" t="s">
        <v>275</v>
      </c>
      <c r="B11" s="261"/>
      <c r="C11" s="261"/>
      <c r="D11" s="261"/>
      <c r="E11" s="261"/>
      <c r="F11" s="261"/>
      <c r="G11" s="261"/>
      <c r="H11" s="261"/>
      <c r="I11" s="121">
        <v>6</v>
      </c>
      <c r="J11" s="124">
        <f>SUM(J6:J10)</f>
        <v>0</v>
      </c>
      <c r="K11" s="125">
        <f>SUM(K6:K10)</f>
        <v>0</v>
      </c>
    </row>
    <row r="12" spans="1:11" s="113" customFormat="1" x14ac:dyDescent="0.2">
      <c r="A12" s="264" t="s">
        <v>281</v>
      </c>
      <c r="B12" s="265"/>
      <c r="C12" s="265"/>
      <c r="D12" s="265"/>
      <c r="E12" s="265"/>
      <c r="F12" s="265"/>
      <c r="G12" s="265"/>
      <c r="H12" s="265"/>
      <c r="I12" s="121">
        <v>7</v>
      </c>
      <c r="J12" s="122"/>
      <c r="K12" s="123"/>
    </row>
    <row r="13" spans="1:11" s="113" customFormat="1" x14ac:dyDescent="0.2">
      <c r="A13" s="264" t="s">
        <v>282</v>
      </c>
      <c r="B13" s="265"/>
      <c r="C13" s="265"/>
      <c r="D13" s="265"/>
      <c r="E13" s="265"/>
      <c r="F13" s="265"/>
      <c r="G13" s="265"/>
      <c r="H13" s="265"/>
      <c r="I13" s="121">
        <v>8</v>
      </c>
      <c r="J13" s="122"/>
      <c r="K13" s="123"/>
    </row>
    <row r="14" spans="1:11" s="113" customFormat="1" x14ac:dyDescent="0.2">
      <c r="A14" s="264" t="s">
        <v>283</v>
      </c>
      <c r="B14" s="265"/>
      <c r="C14" s="265"/>
      <c r="D14" s="265"/>
      <c r="E14" s="265"/>
      <c r="F14" s="265"/>
      <c r="G14" s="265"/>
      <c r="H14" s="265"/>
      <c r="I14" s="121">
        <v>9</v>
      </c>
      <c r="J14" s="122"/>
      <c r="K14" s="123"/>
    </row>
    <row r="15" spans="1:11" s="113" customFormat="1" x14ac:dyDescent="0.2">
      <c r="A15" s="264" t="s">
        <v>284</v>
      </c>
      <c r="B15" s="265"/>
      <c r="C15" s="265"/>
      <c r="D15" s="265"/>
      <c r="E15" s="265"/>
      <c r="F15" s="265"/>
      <c r="G15" s="265"/>
      <c r="H15" s="265"/>
      <c r="I15" s="121">
        <v>10</v>
      </c>
      <c r="J15" s="122"/>
      <c r="K15" s="123"/>
    </row>
    <row r="16" spans="1:11" s="113" customFormat="1" x14ac:dyDescent="0.2">
      <c r="A16" s="264" t="s">
        <v>285</v>
      </c>
      <c r="B16" s="265"/>
      <c r="C16" s="265"/>
      <c r="D16" s="265"/>
      <c r="E16" s="265"/>
      <c r="F16" s="265"/>
      <c r="G16" s="265"/>
      <c r="H16" s="265"/>
      <c r="I16" s="121">
        <v>11</v>
      </c>
      <c r="J16" s="122"/>
      <c r="K16" s="123"/>
    </row>
    <row r="17" spans="1:11" s="113" customFormat="1" x14ac:dyDescent="0.2">
      <c r="A17" s="264" t="s">
        <v>286</v>
      </c>
      <c r="B17" s="265"/>
      <c r="C17" s="265"/>
      <c r="D17" s="265"/>
      <c r="E17" s="265"/>
      <c r="F17" s="265"/>
      <c r="G17" s="265"/>
      <c r="H17" s="265"/>
      <c r="I17" s="121">
        <v>12</v>
      </c>
      <c r="J17" s="122"/>
      <c r="K17" s="123"/>
    </row>
    <row r="18" spans="1:11" s="113" customFormat="1" x14ac:dyDescent="0.2">
      <c r="A18" s="260" t="s">
        <v>20</v>
      </c>
      <c r="B18" s="261"/>
      <c r="C18" s="261"/>
      <c r="D18" s="261"/>
      <c r="E18" s="261"/>
      <c r="F18" s="261"/>
      <c r="G18" s="261"/>
      <c r="H18" s="261"/>
      <c r="I18" s="121">
        <v>13</v>
      </c>
      <c r="J18" s="124">
        <f>SUM(J12:J17)</f>
        <v>0</v>
      </c>
      <c r="K18" s="125">
        <f>SUM(K12:K17)</f>
        <v>0</v>
      </c>
    </row>
    <row r="19" spans="1:11" s="113" customFormat="1" x14ac:dyDescent="0.2">
      <c r="A19" s="260" t="s">
        <v>258</v>
      </c>
      <c r="B19" s="266"/>
      <c r="C19" s="266"/>
      <c r="D19" s="266"/>
      <c r="E19" s="266"/>
      <c r="F19" s="266"/>
      <c r="G19" s="266"/>
      <c r="H19" s="267"/>
      <c r="I19" s="121">
        <v>14</v>
      </c>
      <c r="J19" s="124">
        <f>IF(J11&gt;J18,J11-J18,0)</f>
        <v>0</v>
      </c>
      <c r="K19" s="125">
        <f>IF(K11&gt;K18,K11-K18,0)</f>
        <v>0</v>
      </c>
    </row>
    <row r="20" spans="1:11" s="113" customFormat="1" x14ac:dyDescent="0.2">
      <c r="A20" s="262" t="s">
        <v>259</v>
      </c>
      <c r="B20" s="268"/>
      <c r="C20" s="268"/>
      <c r="D20" s="268"/>
      <c r="E20" s="268"/>
      <c r="F20" s="268"/>
      <c r="G20" s="268"/>
      <c r="H20" s="269"/>
      <c r="I20" s="121">
        <v>15</v>
      </c>
      <c r="J20" s="124">
        <f>IF(J18&gt;J11,J18-J11,0)</f>
        <v>0</v>
      </c>
      <c r="K20" s="125">
        <f>IF(K18&gt;K11,K18-K11,0)</f>
        <v>0</v>
      </c>
    </row>
    <row r="21" spans="1:11" x14ac:dyDescent="0.2">
      <c r="A21" s="250" t="s">
        <v>85</v>
      </c>
      <c r="B21" s="251"/>
      <c r="C21" s="251"/>
      <c r="D21" s="251"/>
      <c r="E21" s="251"/>
      <c r="F21" s="251"/>
      <c r="G21" s="251"/>
      <c r="H21" s="251"/>
      <c r="I21" s="252"/>
      <c r="J21" s="252"/>
      <c r="K21" s="253"/>
    </row>
    <row r="22" spans="1:11" s="113" customFormat="1" x14ac:dyDescent="0.2">
      <c r="A22" s="264" t="s">
        <v>228</v>
      </c>
      <c r="B22" s="265"/>
      <c r="C22" s="265"/>
      <c r="D22" s="265"/>
      <c r="E22" s="265"/>
      <c r="F22" s="265"/>
      <c r="G22" s="265"/>
      <c r="H22" s="265"/>
      <c r="I22" s="121">
        <v>16</v>
      </c>
      <c r="J22" s="122"/>
      <c r="K22" s="123"/>
    </row>
    <row r="23" spans="1:11" s="113" customFormat="1" x14ac:dyDescent="0.2">
      <c r="A23" s="264" t="s">
        <v>229</v>
      </c>
      <c r="B23" s="265"/>
      <c r="C23" s="265"/>
      <c r="D23" s="265"/>
      <c r="E23" s="265"/>
      <c r="F23" s="265"/>
      <c r="G23" s="265"/>
      <c r="H23" s="265"/>
      <c r="I23" s="121">
        <v>17</v>
      </c>
      <c r="J23" s="122"/>
      <c r="K23" s="123"/>
    </row>
    <row r="24" spans="1:11" s="113" customFormat="1" x14ac:dyDescent="0.2">
      <c r="A24" s="264" t="s">
        <v>21</v>
      </c>
      <c r="B24" s="265"/>
      <c r="C24" s="265"/>
      <c r="D24" s="265"/>
      <c r="E24" s="265"/>
      <c r="F24" s="265"/>
      <c r="G24" s="265"/>
      <c r="H24" s="265"/>
      <c r="I24" s="121">
        <v>18</v>
      </c>
      <c r="J24" s="122"/>
      <c r="K24" s="123"/>
    </row>
    <row r="25" spans="1:11" s="113" customFormat="1" x14ac:dyDescent="0.2">
      <c r="A25" s="264" t="s">
        <v>22</v>
      </c>
      <c r="B25" s="265"/>
      <c r="C25" s="265"/>
      <c r="D25" s="265"/>
      <c r="E25" s="265"/>
      <c r="F25" s="265"/>
      <c r="G25" s="265"/>
      <c r="H25" s="265"/>
      <c r="I25" s="121">
        <v>19</v>
      </c>
      <c r="J25" s="122"/>
      <c r="K25" s="123"/>
    </row>
    <row r="26" spans="1:11" s="113" customFormat="1" x14ac:dyDescent="0.2">
      <c r="A26" s="264" t="s">
        <v>230</v>
      </c>
      <c r="B26" s="265"/>
      <c r="C26" s="265"/>
      <c r="D26" s="265"/>
      <c r="E26" s="265"/>
      <c r="F26" s="265"/>
      <c r="G26" s="265"/>
      <c r="H26" s="265"/>
      <c r="I26" s="121">
        <v>20</v>
      </c>
      <c r="J26" s="122"/>
      <c r="K26" s="123"/>
    </row>
    <row r="27" spans="1:11" s="113" customFormat="1" x14ac:dyDescent="0.2">
      <c r="A27" s="260" t="s">
        <v>272</v>
      </c>
      <c r="B27" s="261"/>
      <c r="C27" s="261"/>
      <c r="D27" s="261"/>
      <c r="E27" s="261"/>
      <c r="F27" s="261"/>
      <c r="G27" s="261"/>
      <c r="H27" s="261"/>
      <c r="I27" s="121">
        <v>21</v>
      </c>
      <c r="J27" s="124">
        <f>SUM(J22:J26)</f>
        <v>0</v>
      </c>
      <c r="K27" s="125">
        <f>SUM(K22:K26)</f>
        <v>0</v>
      </c>
    </row>
    <row r="28" spans="1:11" s="113" customFormat="1" x14ac:dyDescent="0.2">
      <c r="A28" s="264" t="s">
        <v>30</v>
      </c>
      <c r="B28" s="265"/>
      <c r="C28" s="265"/>
      <c r="D28" s="265"/>
      <c r="E28" s="265"/>
      <c r="F28" s="265"/>
      <c r="G28" s="265"/>
      <c r="H28" s="265"/>
      <c r="I28" s="121">
        <v>22</v>
      </c>
      <c r="J28" s="122"/>
      <c r="K28" s="123"/>
    </row>
    <row r="29" spans="1:11" s="113" customFormat="1" x14ac:dyDescent="0.2">
      <c r="A29" s="264" t="s">
        <v>31</v>
      </c>
      <c r="B29" s="265"/>
      <c r="C29" s="265"/>
      <c r="D29" s="265"/>
      <c r="E29" s="265"/>
      <c r="F29" s="265"/>
      <c r="G29" s="265"/>
      <c r="H29" s="265"/>
      <c r="I29" s="121">
        <v>23</v>
      </c>
      <c r="J29" s="122"/>
      <c r="K29" s="123"/>
    </row>
    <row r="30" spans="1:11" s="113" customFormat="1" x14ac:dyDescent="0.2">
      <c r="A30" s="264" t="s">
        <v>32</v>
      </c>
      <c r="B30" s="265"/>
      <c r="C30" s="265"/>
      <c r="D30" s="265"/>
      <c r="E30" s="265"/>
      <c r="F30" s="265"/>
      <c r="G30" s="265"/>
      <c r="H30" s="265"/>
      <c r="I30" s="121">
        <v>24</v>
      </c>
      <c r="J30" s="122"/>
      <c r="K30" s="123"/>
    </row>
    <row r="31" spans="1:11" s="113" customFormat="1" x14ac:dyDescent="0.2">
      <c r="A31" s="260" t="s">
        <v>23</v>
      </c>
      <c r="B31" s="261"/>
      <c r="C31" s="261"/>
      <c r="D31" s="261"/>
      <c r="E31" s="261"/>
      <c r="F31" s="261"/>
      <c r="G31" s="261"/>
      <c r="H31" s="261"/>
      <c r="I31" s="121">
        <v>25</v>
      </c>
      <c r="J31" s="124">
        <f>SUM(J28:J30)</f>
        <v>0</v>
      </c>
      <c r="K31" s="125">
        <f>SUM(K28:K30)</f>
        <v>0</v>
      </c>
    </row>
    <row r="32" spans="1:11" s="113" customFormat="1" x14ac:dyDescent="0.2">
      <c r="A32" s="260" t="s">
        <v>260</v>
      </c>
      <c r="B32" s="261"/>
      <c r="C32" s="261"/>
      <c r="D32" s="261"/>
      <c r="E32" s="261"/>
      <c r="F32" s="261"/>
      <c r="G32" s="261"/>
      <c r="H32" s="261"/>
      <c r="I32" s="121">
        <v>26</v>
      </c>
      <c r="J32" s="124">
        <f>IF(J27&gt;J31,J27-J31,0)</f>
        <v>0</v>
      </c>
      <c r="K32" s="125">
        <f>IF(K27&gt;K31,K27-K31,0)</f>
        <v>0</v>
      </c>
    </row>
    <row r="33" spans="1:11" s="113" customFormat="1" x14ac:dyDescent="0.2">
      <c r="A33" s="260" t="s">
        <v>261</v>
      </c>
      <c r="B33" s="261"/>
      <c r="C33" s="261"/>
      <c r="D33" s="261"/>
      <c r="E33" s="261"/>
      <c r="F33" s="261"/>
      <c r="G33" s="261"/>
      <c r="H33" s="261"/>
      <c r="I33" s="121">
        <v>27</v>
      </c>
      <c r="J33" s="124">
        <f>IF(J31&gt;J27,J31-J27,0)</f>
        <v>0</v>
      </c>
      <c r="K33" s="125">
        <f>IF(K31&gt;K27,K31-K27,0)</f>
        <v>0</v>
      </c>
    </row>
    <row r="34" spans="1:11" x14ac:dyDescent="0.2">
      <c r="A34" s="250" t="s">
        <v>86</v>
      </c>
      <c r="B34" s="251"/>
      <c r="C34" s="251"/>
      <c r="D34" s="251"/>
      <c r="E34" s="251"/>
      <c r="F34" s="251"/>
      <c r="G34" s="251"/>
      <c r="H34" s="251"/>
      <c r="I34" s="252">
        <v>0</v>
      </c>
      <c r="J34" s="252"/>
      <c r="K34" s="253"/>
    </row>
    <row r="35" spans="1:11" s="113" customFormat="1" x14ac:dyDescent="0.2">
      <c r="A35" s="264" t="s">
        <v>233</v>
      </c>
      <c r="B35" s="265"/>
      <c r="C35" s="265"/>
      <c r="D35" s="265"/>
      <c r="E35" s="265"/>
      <c r="F35" s="265"/>
      <c r="G35" s="265"/>
      <c r="H35" s="265"/>
      <c r="I35" s="121">
        <v>28</v>
      </c>
      <c r="J35" s="122"/>
      <c r="K35" s="123"/>
    </row>
    <row r="36" spans="1:11" s="113" customFormat="1" x14ac:dyDescent="0.2">
      <c r="A36" s="264" t="s">
        <v>234</v>
      </c>
      <c r="B36" s="265"/>
      <c r="C36" s="265"/>
      <c r="D36" s="265"/>
      <c r="E36" s="265"/>
      <c r="F36" s="265"/>
      <c r="G36" s="265"/>
      <c r="H36" s="265"/>
      <c r="I36" s="121">
        <v>29</v>
      </c>
      <c r="J36" s="122"/>
      <c r="K36" s="123"/>
    </row>
    <row r="37" spans="1:11" s="113" customFormat="1" x14ac:dyDescent="0.2">
      <c r="A37" s="264" t="s">
        <v>235</v>
      </c>
      <c r="B37" s="265"/>
      <c r="C37" s="265"/>
      <c r="D37" s="265"/>
      <c r="E37" s="265"/>
      <c r="F37" s="265"/>
      <c r="G37" s="265"/>
      <c r="H37" s="265"/>
      <c r="I37" s="121">
        <v>30</v>
      </c>
      <c r="J37" s="122"/>
      <c r="K37" s="123"/>
    </row>
    <row r="38" spans="1:11" s="113" customFormat="1" x14ac:dyDescent="0.2">
      <c r="A38" s="260" t="s">
        <v>24</v>
      </c>
      <c r="B38" s="261"/>
      <c r="C38" s="261"/>
      <c r="D38" s="261"/>
      <c r="E38" s="261"/>
      <c r="F38" s="261"/>
      <c r="G38" s="261"/>
      <c r="H38" s="261"/>
      <c r="I38" s="121">
        <v>31</v>
      </c>
      <c r="J38" s="124">
        <f>SUM(J35:J37)</f>
        <v>0</v>
      </c>
      <c r="K38" s="125">
        <f>SUM(K35:K37)</f>
        <v>0</v>
      </c>
    </row>
    <row r="39" spans="1:11" s="113" customFormat="1" x14ac:dyDescent="0.2">
      <c r="A39" s="264" t="s">
        <v>236</v>
      </c>
      <c r="B39" s="265"/>
      <c r="C39" s="265"/>
      <c r="D39" s="265"/>
      <c r="E39" s="265"/>
      <c r="F39" s="265"/>
      <c r="G39" s="265"/>
      <c r="H39" s="265"/>
      <c r="I39" s="121">
        <v>32</v>
      </c>
      <c r="J39" s="122"/>
      <c r="K39" s="123"/>
    </row>
    <row r="40" spans="1:11" s="113" customFormat="1" x14ac:dyDescent="0.2">
      <c r="A40" s="264" t="s">
        <v>237</v>
      </c>
      <c r="B40" s="265"/>
      <c r="C40" s="265"/>
      <c r="D40" s="265"/>
      <c r="E40" s="265"/>
      <c r="F40" s="265"/>
      <c r="G40" s="265"/>
      <c r="H40" s="265"/>
      <c r="I40" s="121">
        <v>33</v>
      </c>
      <c r="J40" s="122"/>
      <c r="K40" s="123"/>
    </row>
    <row r="41" spans="1:11" s="113" customFormat="1" x14ac:dyDescent="0.2">
      <c r="A41" s="264" t="s">
        <v>238</v>
      </c>
      <c r="B41" s="265"/>
      <c r="C41" s="265"/>
      <c r="D41" s="265"/>
      <c r="E41" s="265"/>
      <c r="F41" s="265"/>
      <c r="G41" s="265"/>
      <c r="H41" s="265"/>
      <c r="I41" s="121">
        <v>34</v>
      </c>
      <c r="J41" s="122"/>
      <c r="K41" s="123"/>
    </row>
    <row r="42" spans="1:11" s="113" customFormat="1" x14ac:dyDescent="0.2">
      <c r="A42" s="264" t="s">
        <v>239</v>
      </c>
      <c r="B42" s="265"/>
      <c r="C42" s="265"/>
      <c r="D42" s="265"/>
      <c r="E42" s="265"/>
      <c r="F42" s="265"/>
      <c r="G42" s="265"/>
      <c r="H42" s="265"/>
      <c r="I42" s="121">
        <v>35</v>
      </c>
      <c r="J42" s="122"/>
      <c r="K42" s="123"/>
    </row>
    <row r="43" spans="1:11" s="113" customFormat="1" x14ac:dyDescent="0.2">
      <c r="A43" s="264" t="s">
        <v>240</v>
      </c>
      <c r="B43" s="265"/>
      <c r="C43" s="265"/>
      <c r="D43" s="265"/>
      <c r="E43" s="265"/>
      <c r="F43" s="265"/>
      <c r="G43" s="265"/>
      <c r="H43" s="265"/>
      <c r="I43" s="121">
        <v>36</v>
      </c>
      <c r="J43" s="122"/>
      <c r="K43" s="123"/>
    </row>
    <row r="44" spans="1:11" s="113" customFormat="1" x14ac:dyDescent="0.2">
      <c r="A44" s="260" t="s">
        <v>25</v>
      </c>
      <c r="B44" s="261"/>
      <c r="C44" s="261"/>
      <c r="D44" s="261"/>
      <c r="E44" s="261"/>
      <c r="F44" s="261"/>
      <c r="G44" s="261"/>
      <c r="H44" s="261"/>
      <c r="I44" s="121">
        <v>37</v>
      </c>
      <c r="J44" s="124">
        <f>SUM(J39:J43)</f>
        <v>0</v>
      </c>
      <c r="K44" s="125">
        <f>SUM(K39:K43)</f>
        <v>0</v>
      </c>
    </row>
    <row r="45" spans="1:11" s="113" customFormat="1" x14ac:dyDescent="0.2">
      <c r="A45" s="260" t="s">
        <v>88</v>
      </c>
      <c r="B45" s="261"/>
      <c r="C45" s="261"/>
      <c r="D45" s="261"/>
      <c r="E45" s="261"/>
      <c r="F45" s="261"/>
      <c r="G45" s="261"/>
      <c r="H45" s="261"/>
      <c r="I45" s="121">
        <v>38</v>
      </c>
      <c r="J45" s="124">
        <f>IF(J38&gt;J44,J38-J44,0)</f>
        <v>0</v>
      </c>
      <c r="K45" s="125">
        <f>IF(K38&gt;K44,K38-K44,0)</f>
        <v>0</v>
      </c>
    </row>
    <row r="46" spans="1:11" s="113" customFormat="1" x14ac:dyDescent="0.2">
      <c r="A46" s="260" t="s">
        <v>89</v>
      </c>
      <c r="B46" s="261"/>
      <c r="C46" s="261"/>
      <c r="D46" s="261"/>
      <c r="E46" s="261"/>
      <c r="F46" s="261"/>
      <c r="G46" s="261"/>
      <c r="H46" s="261"/>
      <c r="I46" s="121">
        <v>39</v>
      </c>
      <c r="J46" s="124">
        <f>IF(J44&gt;J38,J44-J38,0)</f>
        <v>0</v>
      </c>
      <c r="K46" s="125">
        <f>IF(K44&gt;K38,K44-K38,0)</f>
        <v>0</v>
      </c>
    </row>
    <row r="47" spans="1:11" s="113" customFormat="1" x14ac:dyDescent="0.2">
      <c r="A47" s="260" t="s">
        <v>26</v>
      </c>
      <c r="B47" s="261"/>
      <c r="C47" s="261"/>
      <c r="D47" s="261"/>
      <c r="E47" s="261"/>
      <c r="F47" s="261"/>
      <c r="G47" s="261"/>
      <c r="H47" s="261"/>
      <c r="I47" s="121">
        <v>40</v>
      </c>
      <c r="J47" s="124">
        <f>IF(J19-J20+J32-J33+J45-J46&gt;0,J19-J20+J32-J33+J45-J46,0)</f>
        <v>0</v>
      </c>
      <c r="K47" s="125">
        <f>IF(K19-K20+K32-K33+K45-K46&gt;0,K19-K20+K32-K33+K45-K46,0)</f>
        <v>0</v>
      </c>
    </row>
    <row r="48" spans="1:11" s="113" customFormat="1" x14ac:dyDescent="0.2">
      <c r="A48" s="260" t="s">
        <v>256</v>
      </c>
      <c r="B48" s="261"/>
      <c r="C48" s="261"/>
      <c r="D48" s="261"/>
      <c r="E48" s="261"/>
      <c r="F48" s="261"/>
      <c r="G48" s="261"/>
      <c r="H48" s="261"/>
      <c r="I48" s="121">
        <v>41</v>
      </c>
      <c r="J48" s="124">
        <f>IF(J20-J19+J33-J32+J46-J45&gt;0,J20-J19+J33-J32+J46-J45,0)</f>
        <v>0</v>
      </c>
      <c r="K48" s="125">
        <f>IF(K20-K19+K33-K32+K46-K45&gt;0,K20-K19+K33-K32+K46-K45,0)</f>
        <v>0</v>
      </c>
    </row>
    <row r="49" spans="1:11" s="113" customFormat="1" x14ac:dyDescent="0.2">
      <c r="A49" s="260" t="s">
        <v>87</v>
      </c>
      <c r="B49" s="261"/>
      <c r="C49" s="261"/>
      <c r="D49" s="261"/>
      <c r="E49" s="261"/>
      <c r="F49" s="261"/>
      <c r="G49" s="261"/>
      <c r="H49" s="261"/>
      <c r="I49" s="121">
        <v>42</v>
      </c>
      <c r="J49" s="122"/>
      <c r="K49" s="123"/>
    </row>
    <row r="50" spans="1:11" s="113" customFormat="1" x14ac:dyDescent="0.2">
      <c r="A50" s="260" t="s">
        <v>224</v>
      </c>
      <c r="B50" s="261"/>
      <c r="C50" s="261"/>
      <c r="D50" s="261"/>
      <c r="E50" s="261"/>
      <c r="F50" s="261"/>
      <c r="G50" s="261"/>
      <c r="H50" s="261"/>
      <c r="I50" s="121">
        <v>43</v>
      </c>
      <c r="J50" s="122"/>
      <c r="K50" s="123"/>
    </row>
    <row r="51" spans="1:11" s="113" customFormat="1" x14ac:dyDescent="0.2">
      <c r="A51" s="260" t="s">
        <v>225</v>
      </c>
      <c r="B51" s="261"/>
      <c r="C51" s="261"/>
      <c r="D51" s="261"/>
      <c r="E51" s="261"/>
      <c r="F51" s="261"/>
      <c r="G51" s="261"/>
      <c r="H51" s="261"/>
      <c r="I51" s="121">
        <v>44</v>
      </c>
      <c r="J51" s="122"/>
      <c r="K51" s="123"/>
    </row>
    <row r="52" spans="1:11" s="113" customFormat="1" x14ac:dyDescent="0.2">
      <c r="A52" s="262" t="s">
        <v>226</v>
      </c>
      <c r="B52" s="263"/>
      <c r="C52" s="263"/>
      <c r="D52" s="263"/>
      <c r="E52" s="263"/>
      <c r="F52" s="263"/>
      <c r="G52" s="263"/>
      <c r="H52" s="263"/>
      <c r="I52" s="126">
        <v>45</v>
      </c>
      <c r="J52" s="127">
        <f>J49+J50-J51</f>
        <v>0</v>
      </c>
      <c r="K52" s="128">
        <f>K49+K50-K51</f>
        <v>0</v>
      </c>
    </row>
    <row r="53" spans="1:11" x14ac:dyDescent="0.2">
      <c r="A53" s="130" t="s">
        <v>271</v>
      </c>
    </row>
  </sheetData>
  <protectedRanges>
    <protectedRange sqref="H2:I2 E2:F2" name="Range1"/>
  </protectedRanges>
  <mergeCells count="54">
    <mergeCell ref="A9:H9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13:H13"/>
    <mergeCell ref="A14:H14"/>
    <mergeCell ref="A15:H15"/>
    <mergeCell ref="A16:H16"/>
    <mergeCell ref="A10:H10"/>
    <mergeCell ref="A11:H11"/>
    <mergeCell ref="A12:H12"/>
    <mergeCell ref="A21:K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42:H42"/>
    <mergeCell ref="A33:H33"/>
    <mergeCell ref="A34:K34"/>
    <mergeCell ref="A35:H35"/>
    <mergeCell ref="A36:H36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</mergeCells>
  <phoneticPr fontId="3" type="noConversion"/>
  <conditionalFormatting sqref="H2 E2">
    <cfRule type="cellIs" dxfId="1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workbookViewId="0">
      <selection activeCell="M21" sqref="M21"/>
    </sheetView>
  </sheetViews>
  <sheetFormatPr defaultRowHeight="12.75" x14ac:dyDescent="0.2"/>
  <cols>
    <col min="1" max="4" width="9.140625" style="113"/>
    <col min="5" max="5" width="10.140625" style="113" bestFit="1" customWidth="1"/>
    <col min="6" max="9" width="9.140625" style="113"/>
    <col min="10" max="11" width="10.85546875" style="113" bestFit="1" customWidth="1"/>
    <col min="12" max="16384" width="9.140625" style="113"/>
  </cols>
  <sheetData>
    <row r="1" spans="1:12" x14ac:dyDescent="0.2">
      <c r="A1" s="279" t="s">
        <v>325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32"/>
    </row>
    <row r="2" spans="1:12" ht="15.75" x14ac:dyDescent="0.2">
      <c r="A2" s="100"/>
      <c r="B2" s="131"/>
      <c r="C2" s="285" t="s">
        <v>387</v>
      </c>
      <c r="D2" s="285"/>
      <c r="E2" s="104">
        <v>40179</v>
      </c>
      <c r="F2" s="103" t="s">
        <v>332</v>
      </c>
      <c r="G2" s="286">
        <v>40543</v>
      </c>
      <c r="H2" s="287"/>
      <c r="I2" s="131"/>
      <c r="J2" s="131"/>
      <c r="K2" s="131"/>
      <c r="L2" s="133"/>
    </row>
    <row r="3" spans="1:12" s="118" customFormat="1" ht="24" thickBot="1" x14ac:dyDescent="0.25">
      <c r="A3" s="288" t="s">
        <v>178</v>
      </c>
      <c r="B3" s="288"/>
      <c r="C3" s="288"/>
      <c r="D3" s="288"/>
      <c r="E3" s="288"/>
      <c r="F3" s="288"/>
      <c r="G3" s="288"/>
      <c r="H3" s="288"/>
      <c r="I3" s="116" t="s">
        <v>392</v>
      </c>
      <c r="J3" s="117" t="s">
        <v>52</v>
      </c>
      <c r="K3" s="117" t="s">
        <v>53</v>
      </c>
    </row>
    <row r="4" spans="1:12" s="118" customFormat="1" x14ac:dyDescent="0.2">
      <c r="A4" s="289">
        <v>1</v>
      </c>
      <c r="B4" s="289"/>
      <c r="C4" s="289"/>
      <c r="D4" s="289"/>
      <c r="E4" s="289"/>
      <c r="F4" s="289"/>
      <c r="G4" s="289"/>
      <c r="H4" s="289"/>
      <c r="I4" s="134">
        <v>2</v>
      </c>
      <c r="J4" s="120" t="s">
        <v>104</v>
      </c>
      <c r="K4" s="120" t="s">
        <v>105</v>
      </c>
    </row>
    <row r="5" spans="1:12" x14ac:dyDescent="0.2">
      <c r="A5" s="264" t="s">
        <v>316</v>
      </c>
      <c r="B5" s="265"/>
      <c r="C5" s="265"/>
      <c r="D5" s="265"/>
      <c r="E5" s="265"/>
      <c r="F5" s="265"/>
      <c r="G5" s="265"/>
      <c r="H5" s="265"/>
      <c r="I5" s="121">
        <v>1</v>
      </c>
      <c r="J5" s="135">
        <v>1626000900</v>
      </c>
      <c r="K5" s="135">
        <v>1626000900</v>
      </c>
    </row>
    <row r="6" spans="1:12" x14ac:dyDescent="0.2">
      <c r="A6" s="264" t="s">
        <v>317</v>
      </c>
      <c r="B6" s="265"/>
      <c r="C6" s="265"/>
      <c r="D6" s="265"/>
      <c r="E6" s="265"/>
      <c r="F6" s="265"/>
      <c r="G6" s="265"/>
      <c r="H6" s="265"/>
      <c r="I6" s="121">
        <v>2</v>
      </c>
      <c r="J6" s="123">
        <v>25294074</v>
      </c>
      <c r="K6" s="123">
        <v>22337176</v>
      </c>
    </row>
    <row r="7" spans="1:12" x14ac:dyDescent="0.2">
      <c r="A7" s="264" t="s">
        <v>318</v>
      </c>
      <c r="B7" s="265"/>
      <c r="C7" s="265"/>
      <c r="D7" s="265"/>
      <c r="E7" s="265"/>
      <c r="F7" s="265"/>
      <c r="G7" s="265"/>
      <c r="H7" s="265"/>
      <c r="I7" s="121">
        <v>3</v>
      </c>
      <c r="J7" s="123">
        <v>42220550</v>
      </c>
      <c r="K7" s="123">
        <v>59331755</v>
      </c>
    </row>
    <row r="8" spans="1:12" x14ac:dyDescent="0.2">
      <c r="A8" s="264" t="s">
        <v>64</v>
      </c>
      <c r="B8" s="265"/>
      <c r="C8" s="265"/>
      <c r="D8" s="265"/>
      <c r="E8" s="265"/>
      <c r="F8" s="265"/>
      <c r="G8" s="265"/>
      <c r="H8" s="265"/>
      <c r="I8" s="121">
        <v>4</v>
      </c>
      <c r="J8" s="123">
        <v>192210400</v>
      </c>
      <c r="K8" s="123">
        <v>-191434600</v>
      </c>
    </row>
    <row r="9" spans="1:12" x14ac:dyDescent="0.2">
      <c r="A9" s="264" t="s">
        <v>65</v>
      </c>
      <c r="B9" s="265"/>
      <c r="C9" s="265"/>
      <c r="D9" s="265"/>
      <c r="E9" s="265"/>
      <c r="F9" s="265"/>
      <c r="G9" s="265"/>
      <c r="H9" s="265"/>
      <c r="I9" s="121">
        <v>5</v>
      </c>
      <c r="J9" s="29">
        <v>-380991140</v>
      </c>
      <c r="K9" s="123">
        <v>84235325</v>
      </c>
    </row>
    <row r="10" spans="1:12" x14ac:dyDescent="0.2">
      <c r="A10" s="264" t="s">
        <v>66</v>
      </c>
      <c r="B10" s="265"/>
      <c r="C10" s="265"/>
      <c r="D10" s="265"/>
      <c r="E10" s="265"/>
      <c r="F10" s="265"/>
      <c r="G10" s="265"/>
      <c r="H10" s="265"/>
      <c r="I10" s="121">
        <v>6</v>
      </c>
      <c r="J10" s="123"/>
      <c r="K10" s="123"/>
    </row>
    <row r="11" spans="1:12" x14ac:dyDescent="0.2">
      <c r="A11" s="264" t="s">
        <v>67</v>
      </c>
      <c r="B11" s="265"/>
      <c r="C11" s="265"/>
      <c r="D11" s="265"/>
      <c r="E11" s="265"/>
      <c r="F11" s="265"/>
      <c r="G11" s="265"/>
      <c r="H11" s="265"/>
      <c r="I11" s="121">
        <v>7</v>
      </c>
      <c r="J11" s="123"/>
      <c r="K11" s="123"/>
    </row>
    <row r="12" spans="1:12" x14ac:dyDescent="0.2">
      <c r="A12" s="264" t="s">
        <v>68</v>
      </c>
      <c r="B12" s="265"/>
      <c r="C12" s="265"/>
      <c r="D12" s="265"/>
      <c r="E12" s="265"/>
      <c r="F12" s="265"/>
      <c r="G12" s="265"/>
      <c r="H12" s="265"/>
      <c r="I12" s="121">
        <v>8</v>
      </c>
      <c r="J12" s="123"/>
      <c r="K12" s="123"/>
    </row>
    <row r="13" spans="1:12" x14ac:dyDescent="0.2">
      <c r="A13" s="264" t="s">
        <v>69</v>
      </c>
      <c r="B13" s="265"/>
      <c r="C13" s="265"/>
      <c r="D13" s="265"/>
      <c r="E13" s="265"/>
      <c r="F13" s="265"/>
      <c r="G13" s="265"/>
      <c r="H13" s="265"/>
      <c r="I13" s="121">
        <v>9</v>
      </c>
      <c r="J13" s="123">
        <v>34361207</v>
      </c>
      <c r="K13" s="123">
        <v>34347150</v>
      </c>
    </row>
    <row r="14" spans="1:12" x14ac:dyDescent="0.2">
      <c r="A14" s="260" t="s">
        <v>377</v>
      </c>
      <c r="B14" s="261"/>
      <c r="C14" s="261"/>
      <c r="D14" s="261"/>
      <c r="E14" s="261"/>
      <c r="F14" s="261"/>
      <c r="G14" s="261"/>
      <c r="H14" s="261"/>
      <c r="I14" s="121">
        <v>10</v>
      </c>
      <c r="J14" s="125">
        <f>SUM(J5:J13)</f>
        <v>1539095991</v>
      </c>
      <c r="K14" s="125">
        <f>SUM(K5:K13)</f>
        <v>1634817706</v>
      </c>
    </row>
    <row r="15" spans="1:12" x14ac:dyDescent="0.2">
      <c r="A15" s="264" t="s">
        <v>378</v>
      </c>
      <c r="B15" s="265"/>
      <c r="C15" s="265"/>
      <c r="D15" s="265"/>
      <c r="E15" s="265"/>
      <c r="F15" s="265"/>
      <c r="G15" s="265"/>
      <c r="H15" s="265"/>
      <c r="I15" s="121">
        <v>11</v>
      </c>
      <c r="J15" s="123">
        <v>57000</v>
      </c>
      <c r="K15" s="123">
        <v>13374000</v>
      </c>
    </row>
    <row r="16" spans="1:12" x14ac:dyDescent="0.2">
      <c r="A16" s="264" t="s">
        <v>379</v>
      </c>
      <c r="B16" s="265"/>
      <c r="C16" s="265"/>
      <c r="D16" s="265"/>
      <c r="E16" s="265"/>
      <c r="F16" s="265"/>
      <c r="G16" s="265"/>
      <c r="H16" s="265"/>
      <c r="I16" s="121">
        <v>12</v>
      </c>
      <c r="J16" s="123"/>
      <c r="K16" s="123"/>
    </row>
    <row r="17" spans="1:11" x14ac:dyDescent="0.2">
      <c r="A17" s="264" t="s">
        <v>380</v>
      </c>
      <c r="B17" s="265"/>
      <c r="C17" s="265"/>
      <c r="D17" s="265"/>
      <c r="E17" s="265"/>
      <c r="F17" s="265"/>
      <c r="G17" s="265"/>
      <c r="H17" s="265"/>
      <c r="I17" s="121">
        <v>13</v>
      </c>
      <c r="J17" s="123"/>
      <c r="K17" s="123"/>
    </row>
    <row r="18" spans="1:11" x14ac:dyDescent="0.2">
      <c r="A18" s="264" t="s">
        <v>381</v>
      </c>
      <c r="B18" s="265"/>
      <c r="C18" s="265"/>
      <c r="D18" s="265"/>
      <c r="E18" s="265"/>
      <c r="F18" s="265"/>
      <c r="G18" s="265"/>
      <c r="H18" s="265"/>
      <c r="I18" s="121">
        <v>14</v>
      </c>
      <c r="J18" s="123"/>
      <c r="K18" s="123"/>
    </row>
    <row r="19" spans="1:11" x14ac:dyDescent="0.2">
      <c r="A19" s="264" t="s">
        <v>382</v>
      </c>
      <c r="B19" s="265"/>
      <c r="C19" s="265"/>
      <c r="D19" s="265"/>
      <c r="E19" s="265"/>
      <c r="F19" s="265"/>
      <c r="G19" s="265"/>
      <c r="H19" s="265"/>
      <c r="I19" s="121">
        <v>15</v>
      </c>
      <c r="J19" s="123"/>
      <c r="K19" s="123"/>
    </row>
    <row r="20" spans="1:11" x14ac:dyDescent="0.2">
      <c r="A20" s="264" t="s">
        <v>383</v>
      </c>
      <c r="B20" s="265"/>
      <c r="C20" s="265"/>
      <c r="D20" s="265"/>
      <c r="E20" s="265"/>
      <c r="F20" s="265"/>
      <c r="G20" s="265"/>
      <c r="H20" s="265"/>
      <c r="I20" s="121">
        <v>16</v>
      </c>
      <c r="J20" s="29">
        <v>-384408841</v>
      </c>
      <c r="K20" s="123">
        <v>82347715</v>
      </c>
    </row>
    <row r="21" spans="1:11" x14ac:dyDescent="0.2">
      <c r="A21" s="260" t="s">
        <v>241</v>
      </c>
      <c r="B21" s="261"/>
      <c r="C21" s="261"/>
      <c r="D21" s="261"/>
      <c r="E21" s="261"/>
      <c r="F21" s="261"/>
      <c r="G21" s="261"/>
      <c r="H21" s="261"/>
      <c r="I21" s="121">
        <v>17</v>
      </c>
      <c r="J21" s="128">
        <f>SUM(J15:J20)</f>
        <v>-384351841</v>
      </c>
      <c r="K21" s="128">
        <f>SUM(K15:K20)</f>
        <v>95721715</v>
      </c>
    </row>
    <row r="22" spans="1:11" s="118" customFormat="1" x14ac:dyDescent="0.2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x14ac:dyDescent="0.2">
      <c r="A23" s="273" t="s">
        <v>333</v>
      </c>
      <c r="B23" s="274"/>
      <c r="C23" s="274"/>
      <c r="D23" s="274"/>
      <c r="E23" s="274"/>
      <c r="F23" s="274"/>
      <c r="G23" s="274"/>
      <c r="H23" s="274"/>
      <c r="I23" s="136">
        <v>18</v>
      </c>
      <c r="J23" s="27">
        <v>-384599865</v>
      </c>
      <c r="K23" s="135">
        <f>K21-K24</f>
        <v>95735715</v>
      </c>
    </row>
    <row r="24" spans="1:11" ht="23.25" customHeight="1" x14ac:dyDescent="0.2">
      <c r="A24" s="275" t="s">
        <v>334</v>
      </c>
      <c r="B24" s="276"/>
      <c r="C24" s="276"/>
      <c r="D24" s="276"/>
      <c r="E24" s="276"/>
      <c r="F24" s="276"/>
      <c r="G24" s="276"/>
      <c r="H24" s="276"/>
      <c r="I24" s="126">
        <v>19</v>
      </c>
      <c r="J24" s="32">
        <v>248024</v>
      </c>
      <c r="K24" s="128">
        <v>-14000</v>
      </c>
    </row>
    <row r="25" spans="1:11" ht="30" customHeight="1" x14ac:dyDescent="0.2">
      <c r="A25" s="277" t="s">
        <v>335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1"/>
  <sheetViews>
    <sheetView zoomScaleNormal="100" workbookViewId="0">
      <selection sqref="A1:J31"/>
    </sheetView>
  </sheetViews>
  <sheetFormatPr defaultRowHeight="12.75" x14ac:dyDescent="0.2"/>
  <sheetData>
    <row r="1" spans="1:10" x14ac:dyDescent="0.2">
      <c r="A1" s="290" t="s">
        <v>436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x14ac:dyDescent="0.2">
      <c r="A2" s="290"/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2">
      <c r="A3" s="290"/>
      <c r="B3" s="290"/>
      <c r="C3" s="290"/>
      <c r="D3" s="290"/>
      <c r="E3" s="290"/>
      <c r="F3" s="290"/>
      <c r="G3" s="290"/>
      <c r="H3" s="290"/>
      <c r="I3" s="290"/>
      <c r="J3" s="290"/>
    </row>
    <row r="4" spans="1:10" ht="12.75" customHeight="1" x14ac:dyDescent="0.2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 x14ac:dyDescent="0.2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 x14ac:dyDescent="0.2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 x14ac:dyDescent="0.2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 x14ac:dyDescent="0.2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x14ac:dyDescent="0.2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x14ac:dyDescent="0.2">
      <c r="A12" s="290"/>
      <c r="B12" s="290"/>
      <c r="C12" s="290"/>
      <c r="D12" s="290"/>
      <c r="E12" s="290"/>
      <c r="F12" s="290"/>
      <c r="G12" s="290"/>
      <c r="H12" s="290"/>
      <c r="I12" s="290"/>
      <c r="J12" s="290"/>
    </row>
    <row r="13" spans="1:10" x14ac:dyDescent="0.2">
      <c r="A13" s="290"/>
      <c r="B13" s="290"/>
      <c r="C13" s="290"/>
      <c r="D13" s="290"/>
      <c r="E13" s="290"/>
      <c r="F13" s="290"/>
      <c r="G13" s="290"/>
      <c r="H13" s="290"/>
      <c r="I13" s="290"/>
      <c r="J13" s="290"/>
    </row>
    <row r="14" spans="1:10" x14ac:dyDescent="0.2">
      <c r="A14" s="290"/>
      <c r="B14" s="290"/>
      <c r="C14" s="290"/>
      <c r="D14" s="290"/>
      <c r="E14" s="290"/>
      <c r="F14" s="290"/>
      <c r="G14" s="290"/>
      <c r="H14" s="290"/>
      <c r="I14" s="290"/>
      <c r="J14" s="290"/>
    </row>
    <row r="15" spans="1:10" x14ac:dyDescent="0.2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x14ac:dyDescent="0.2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 x14ac:dyDescent="0.2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0" x14ac:dyDescent="0.2">
      <c r="A18" s="290"/>
      <c r="B18" s="290"/>
      <c r="C18" s="290"/>
      <c r="D18" s="290"/>
      <c r="E18" s="290"/>
      <c r="F18" s="290"/>
      <c r="G18" s="290"/>
      <c r="H18" s="290"/>
      <c r="I18" s="290"/>
      <c r="J18" s="290"/>
    </row>
    <row r="19" spans="1:10" x14ac:dyDescent="0.2">
      <c r="A19" s="290"/>
      <c r="B19" s="290"/>
      <c r="C19" s="290"/>
      <c r="D19" s="290"/>
      <c r="E19" s="290"/>
      <c r="F19" s="290"/>
      <c r="G19" s="290"/>
      <c r="H19" s="290"/>
      <c r="I19" s="290"/>
      <c r="J19" s="290"/>
    </row>
    <row r="20" spans="1:10" x14ac:dyDescent="0.2">
      <c r="A20" s="290"/>
      <c r="B20" s="290"/>
      <c r="C20" s="290"/>
      <c r="D20" s="290"/>
      <c r="E20" s="290"/>
      <c r="F20" s="290"/>
      <c r="G20" s="290"/>
      <c r="H20" s="290"/>
      <c r="I20" s="290"/>
      <c r="J20" s="290"/>
    </row>
    <row r="21" spans="1:10" x14ac:dyDescent="0.2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x14ac:dyDescent="0.2">
      <c r="A22" s="290"/>
      <c r="B22" s="290"/>
      <c r="C22" s="290"/>
      <c r="D22" s="290"/>
      <c r="E22" s="290"/>
      <c r="F22" s="290"/>
      <c r="G22" s="290"/>
      <c r="H22" s="290"/>
      <c r="I22" s="290"/>
      <c r="J22" s="290"/>
    </row>
    <row r="23" spans="1:10" x14ac:dyDescent="0.2">
      <c r="A23" s="290"/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0" x14ac:dyDescent="0.2">
      <c r="A24" s="290"/>
      <c r="B24" s="290"/>
      <c r="C24" s="290"/>
      <c r="D24" s="290"/>
      <c r="E24" s="290"/>
      <c r="F24" s="290"/>
      <c r="G24" s="290"/>
      <c r="H24" s="290"/>
      <c r="I24" s="290"/>
      <c r="J24" s="290"/>
    </row>
    <row r="25" spans="1:10" x14ac:dyDescent="0.2">
      <c r="A25" s="290"/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 x14ac:dyDescent="0.2">
      <c r="A26" s="290"/>
      <c r="B26" s="290"/>
      <c r="C26" s="290"/>
      <c r="D26" s="290"/>
      <c r="E26" s="290"/>
      <c r="F26" s="290"/>
      <c r="G26" s="290"/>
      <c r="H26" s="290"/>
      <c r="I26" s="290"/>
      <c r="J26" s="290"/>
    </row>
    <row r="27" spans="1:10" x14ac:dyDescent="0.2">
      <c r="A27" s="290"/>
      <c r="B27" s="290"/>
      <c r="C27" s="290"/>
      <c r="D27" s="290"/>
      <c r="E27" s="290"/>
      <c r="F27" s="290"/>
      <c r="G27" s="290"/>
      <c r="H27" s="290"/>
      <c r="I27" s="290"/>
      <c r="J27" s="290"/>
    </row>
    <row r="28" spans="1:10" x14ac:dyDescent="0.2">
      <c r="A28" s="290"/>
      <c r="B28" s="290"/>
      <c r="C28" s="290"/>
      <c r="D28" s="290"/>
      <c r="E28" s="290"/>
      <c r="F28" s="290"/>
      <c r="G28" s="290"/>
      <c r="H28" s="290"/>
      <c r="I28" s="290"/>
      <c r="J28" s="290"/>
    </row>
    <row r="29" spans="1:10" x14ac:dyDescent="0.2">
      <c r="A29" s="290"/>
      <c r="B29" s="290"/>
      <c r="C29" s="290"/>
      <c r="D29" s="290"/>
      <c r="E29" s="290"/>
      <c r="F29" s="290"/>
      <c r="G29" s="290"/>
      <c r="H29" s="290"/>
      <c r="I29" s="290"/>
      <c r="J29" s="290"/>
    </row>
    <row r="30" spans="1:10" x14ac:dyDescent="0.2">
      <c r="A30" s="290"/>
      <c r="B30" s="290"/>
      <c r="C30" s="290"/>
      <c r="D30" s="290"/>
      <c r="E30" s="290"/>
      <c r="F30" s="290"/>
      <c r="G30" s="290"/>
      <c r="H30" s="290"/>
      <c r="I30" s="290"/>
      <c r="J30" s="290"/>
    </row>
    <row r="31" spans="1:10" x14ac:dyDescent="0.2">
      <c r="A31" s="290"/>
      <c r="B31" s="290"/>
      <c r="C31" s="290"/>
      <c r="D31" s="290"/>
      <c r="E31" s="290"/>
      <c r="F31" s="290"/>
      <c r="G31" s="290"/>
      <c r="H31" s="290"/>
      <c r="I31" s="290"/>
      <c r="J31" s="290"/>
    </row>
  </sheetData>
  <mergeCells count="1">
    <mergeCell ref="A1:J3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Skriveni</vt:lpstr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RDG!Print_Area</vt:lpstr>
      <vt:lpstr>Bilanca!Print_Titles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Latinović Siniša</dc:creator>
  <cp:lastModifiedBy>Administrator</cp:lastModifiedBy>
  <cp:lastPrinted>2011-03-17T06:43:31Z</cp:lastPrinted>
  <dcterms:created xsi:type="dcterms:W3CDTF">2008-10-17T11:51:54Z</dcterms:created>
  <dcterms:modified xsi:type="dcterms:W3CDTF">2014-08-30T16:20:43Z</dcterms:modified>
</cp:coreProperties>
</file>